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date1904="1" codeName="ThisWorkbook" defaultThemeVersion="166925"/>
  <mc:AlternateContent xmlns:mc="http://schemas.openxmlformats.org/markup-compatibility/2006">
    <mc:Choice Requires="x15">
      <x15ac:absPath xmlns:x15ac="http://schemas.microsoft.com/office/spreadsheetml/2010/11/ac" url="C:\Users\gibarra\Desktop\Traducciones\AlumbradoInterior\"/>
    </mc:Choice>
  </mc:AlternateContent>
  <xr:revisionPtr revIDLastSave="0" documentId="13_ncr:1_{46907CE1-55C5-4CAA-B9B3-8BA08318EAB7}" xr6:coauthVersionLast="46" xr6:coauthVersionMax="46" xr10:uidLastSave="{00000000-0000-0000-0000-000000000000}"/>
  <bookViews>
    <workbookView xWindow="-120" yWindow="-120" windowWidth="20730" windowHeight="11160" tabRatio="791" activeTab="3" xr2:uid="{00000000-000D-0000-FFFF-FFFF00000000}"/>
  </bookViews>
  <sheets>
    <sheet name="Introducción" sheetId="1" r:id="rId1"/>
    <sheet name="Datos_Resultados_CCV" sheetId="2" r:id="rId2"/>
    <sheet name="Datos_Licitador" sheetId="3" r:id="rId3"/>
    <sheet name="Definiciones_Fórmulas" sheetId="4" r:id="rId4"/>
    <sheet name="Resultados_Gráficos" sheetId="7" r:id="rId5"/>
    <sheet name="Datos_Referencia" sheetId="5" r:id="rId6"/>
    <sheet name="Cálculos" sheetId="6" r:id="rId7"/>
  </sheets>
  <externalReferences>
    <externalReference r:id="rId8"/>
  </externalReferences>
  <definedNames>
    <definedName name="discount_rate">'[1]LCC Inputs &amp; Results'!$F$42</definedName>
    <definedName name="inflation_rate">'[1]LCC Inputs &amp; Results'!$F$43</definedName>
    <definedName name="inflation_rate_electricity">'[1]LCC Inputs &amp; Results'!$F$44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10" i="3" l="1"/>
  <c r="U10" i="3"/>
  <c r="S10" i="3"/>
  <c r="Q10" i="3"/>
  <c r="O10" i="3"/>
  <c r="M10" i="3"/>
  <c r="K10" i="3"/>
  <c r="I10" i="3"/>
  <c r="G10" i="3"/>
  <c r="E10" i="3"/>
  <c r="W9" i="3"/>
  <c r="U9" i="3"/>
  <c r="S9" i="3"/>
  <c r="Q9" i="3"/>
  <c r="O9" i="3"/>
  <c r="O5" i="7" s="1"/>
  <c r="M9" i="3"/>
  <c r="K9" i="3"/>
  <c r="I9" i="3"/>
  <c r="G9" i="3"/>
  <c r="E9" i="3"/>
  <c r="W10" i="2"/>
  <c r="U10" i="2"/>
  <c r="S10" i="2"/>
  <c r="Q10" i="2"/>
  <c r="O10" i="2"/>
  <c r="M10" i="2"/>
  <c r="K10" i="2"/>
  <c r="I10" i="2"/>
  <c r="G10" i="2"/>
  <c r="C5" i="5"/>
  <c r="E11" i="2"/>
  <c r="D31" i="6" s="1"/>
  <c r="E50" i="2"/>
  <c r="E139" i="2" s="1"/>
  <c r="E51" i="2"/>
  <c r="E52" i="2"/>
  <c r="E54" i="2"/>
  <c r="E55" i="2"/>
  <c r="E56" i="2"/>
  <c r="E58" i="2"/>
  <c r="E59" i="2"/>
  <c r="E60" i="2"/>
  <c r="E62" i="2"/>
  <c r="E63" i="2"/>
  <c r="E64" i="2"/>
  <c r="E66" i="2"/>
  <c r="E67" i="2"/>
  <c r="E68" i="2"/>
  <c r="E70" i="2"/>
  <c r="E71" i="2"/>
  <c r="E73" i="2"/>
  <c r="G51" i="2"/>
  <c r="G52" i="2"/>
  <c r="G50" i="2"/>
  <c r="G55" i="2"/>
  <c r="G56" i="2"/>
  <c r="G54" i="2"/>
  <c r="G59" i="2"/>
  <c r="G60" i="2"/>
  <c r="G58" i="2"/>
  <c r="G63" i="2"/>
  <c r="G64" i="2"/>
  <c r="G62" i="2"/>
  <c r="G67" i="2"/>
  <c r="G68" i="2"/>
  <c r="G66" i="2"/>
  <c r="G70" i="2"/>
  <c r="G71" i="2"/>
  <c r="G73" i="2"/>
  <c r="G139" i="2"/>
  <c r="I51" i="2"/>
  <c r="I52" i="2"/>
  <c r="I50" i="2"/>
  <c r="I55" i="2"/>
  <c r="I56" i="2"/>
  <c r="I54" i="2"/>
  <c r="I59" i="2"/>
  <c r="I60" i="2"/>
  <c r="I58" i="2"/>
  <c r="I63" i="2"/>
  <c r="I64" i="2"/>
  <c r="I62" i="2"/>
  <c r="I67" i="2"/>
  <c r="I68" i="2"/>
  <c r="I66" i="2"/>
  <c r="I70" i="2"/>
  <c r="I71" i="2"/>
  <c r="I73" i="2"/>
  <c r="K51" i="2"/>
  <c r="K52" i="2"/>
  <c r="K139" i="2" s="1"/>
  <c r="K50" i="2"/>
  <c r="K55" i="2"/>
  <c r="K56" i="2"/>
  <c r="K54" i="2"/>
  <c r="K59" i="2"/>
  <c r="K60" i="2"/>
  <c r="K58" i="2"/>
  <c r="K63" i="2"/>
  <c r="K64" i="2"/>
  <c r="K62" i="2"/>
  <c r="K67" i="2"/>
  <c r="K68" i="2"/>
  <c r="K66" i="2"/>
  <c r="K70" i="2"/>
  <c r="K71" i="2"/>
  <c r="K73" i="2"/>
  <c r="M51" i="2"/>
  <c r="M52" i="2"/>
  <c r="M50" i="2"/>
  <c r="M55" i="2"/>
  <c r="M56" i="2"/>
  <c r="M54" i="2"/>
  <c r="M59" i="2"/>
  <c r="M60" i="2"/>
  <c r="M58" i="2"/>
  <c r="M63" i="2"/>
  <c r="M64" i="2"/>
  <c r="M62" i="2"/>
  <c r="M67" i="2"/>
  <c r="M68" i="2"/>
  <c r="M66" i="2"/>
  <c r="M70" i="2"/>
  <c r="M71" i="2"/>
  <c r="M73" i="2"/>
  <c r="O51" i="2"/>
  <c r="O139" i="2" s="1"/>
  <c r="O7" i="7" s="1"/>
  <c r="O52" i="2"/>
  <c r="O50" i="2"/>
  <c r="O55" i="2"/>
  <c r="O56" i="2"/>
  <c r="O54" i="2"/>
  <c r="O59" i="2"/>
  <c r="O60" i="2"/>
  <c r="O58" i="2"/>
  <c r="O63" i="2"/>
  <c r="O64" i="2"/>
  <c r="O62" i="2"/>
  <c r="O67" i="2"/>
  <c r="O68" i="2"/>
  <c r="O66" i="2"/>
  <c r="O70" i="2"/>
  <c r="O71" i="2"/>
  <c r="O73" i="2"/>
  <c r="Q51" i="2"/>
  <c r="Q52" i="2"/>
  <c r="Q50" i="2"/>
  <c r="Q55" i="2"/>
  <c r="Q56" i="2"/>
  <c r="Q54" i="2"/>
  <c r="Q59" i="2"/>
  <c r="Q60" i="2"/>
  <c r="Q58" i="2"/>
  <c r="Q63" i="2"/>
  <c r="Q64" i="2"/>
  <c r="Q62" i="2"/>
  <c r="Q67" i="2"/>
  <c r="Q68" i="2"/>
  <c r="Q66" i="2"/>
  <c r="Q70" i="2"/>
  <c r="Q71" i="2"/>
  <c r="Q73" i="2"/>
  <c r="S51" i="2"/>
  <c r="S52" i="2"/>
  <c r="S50" i="2"/>
  <c r="S55" i="2"/>
  <c r="S56" i="2"/>
  <c r="S54" i="2"/>
  <c r="S59" i="2"/>
  <c r="S60" i="2"/>
  <c r="S58" i="2"/>
  <c r="S63" i="2"/>
  <c r="S64" i="2"/>
  <c r="S62" i="2"/>
  <c r="S67" i="2"/>
  <c r="S68" i="2"/>
  <c r="S66" i="2"/>
  <c r="S70" i="2"/>
  <c r="S71" i="2"/>
  <c r="S73" i="2"/>
  <c r="U51" i="2"/>
  <c r="U52" i="2"/>
  <c r="U50" i="2"/>
  <c r="U55" i="2"/>
  <c r="U56" i="2"/>
  <c r="U54" i="2"/>
  <c r="U59" i="2"/>
  <c r="U60" i="2"/>
  <c r="U58" i="2"/>
  <c r="U63" i="2"/>
  <c r="U64" i="2"/>
  <c r="U62" i="2"/>
  <c r="U67" i="2"/>
  <c r="U68" i="2"/>
  <c r="U66" i="2"/>
  <c r="U70" i="2"/>
  <c r="U71" i="2"/>
  <c r="U73" i="2"/>
  <c r="W51" i="2"/>
  <c r="W52" i="2"/>
  <c r="W50" i="2"/>
  <c r="W55" i="2"/>
  <c r="W56" i="2"/>
  <c r="W54" i="2"/>
  <c r="W59" i="2"/>
  <c r="W60" i="2"/>
  <c r="W58" i="2"/>
  <c r="W63" i="2"/>
  <c r="W64" i="2"/>
  <c r="W62" i="2"/>
  <c r="W67" i="2"/>
  <c r="W68" i="2"/>
  <c r="W66" i="2"/>
  <c r="W70" i="2"/>
  <c r="W71" i="2"/>
  <c r="W73" i="2"/>
  <c r="W139" i="2"/>
  <c r="W12" i="3"/>
  <c r="U12" i="3"/>
  <c r="U6" i="7" s="1"/>
  <c r="S12" i="3"/>
  <c r="S6" i="7" s="1"/>
  <c r="Q12" i="3"/>
  <c r="O12" i="3"/>
  <c r="M12" i="3"/>
  <c r="K12" i="3"/>
  <c r="K47" i="2" s="1"/>
  <c r="I12" i="3"/>
  <c r="G12" i="3"/>
  <c r="W17" i="2"/>
  <c r="W16" i="2"/>
  <c r="W13" i="2"/>
  <c r="W12" i="2"/>
  <c r="U17" i="2"/>
  <c r="U16" i="2"/>
  <c r="U13" i="2"/>
  <c r="U12" i="2"/>
  <c r="S17" i="2"/>
  <c r="S16" i="2"/>
  <c r="S13" i="2"/>
  <c r="S12" i="2"/>
  <c r="Q17" i="2"/>
  <c r="Q16" i="2"/>
  <c r="Q13" i="2"/>
  <c r="Q12" i="2"/>
  <c r="O17" i="2"/>
  <c r="O16" i="2"/>
  <c r="O13" i="2"/>
  <c r="O12" i="2"/>
  <c r="M17" i="2"/>
  <c r="M16" i="2"/>
  <c r="M13" i="2"/>
  <c r="M12" i="2"/>
  <c r="K17" i="2"/>
  <c r="K16" i="2"/>
  <c r="K13" i="2"/>
  <c r="K12" i="2"/>
  <c r="I17" i="2"/>
  <c r="I16" i="2"/>
  <c r="I13" i="2"/>
  <c r="I12" i="2"/>
  <c r="G17" i="2"/>
  <c r="G16" i="2"/>
  <c r="G13" i="2"/>
  <c r="G12" i="2"/>
  <c r="E5" i="6"/>
  <c r="E31" i="6"/>
  <c r="E32" i="6" s="1"/>
  <c r="E142" i="2" s="1"/>
  <c r="E6" i="6"/>
  <c r="E94" i="2"/>
  <c r="W37" i="6"/>
  <c r="W31" i="6"/>
  <c r="W32" i="6" s="1"/>
  <c r="W30" i="6"/>
  <c r="W19" i="6"/>
  <c r="W11" i="6"/>
  <c r="U37" i="6"/>
  <c r="U31" i="6"/>
  <c r="U30" i="6"/>
  <c r="U19" i="6"/>
  <c r="U11" i="6"/>
  <c r="S37" i="6"/>
  <c r="S31" i="6"/>
  <c r="S30" i="6"/>
  <c r="S19" i="6"/>
  <c r="S11" i="6"/>
  <c r="Q37" i="6"/>
  <c r="Q31" i="6"/>
  <c r="Q32" i="6" s="1"/>
  <c r="Q30" i="6"/>
  <c r="Q19" i="6"/>
  <c r="Q11" i="6"/>
  <c r="O37" i="6"/>
  <c r="O31" i="6"/>
  <c r="O32" i="6" s="1"/>
  <c r="O142" i="2" s="1"/>
  <c r="O10" i="7" s="1"/>
  <c r="O30" i="6"/>
  <c r="O19" i="6"/>
  <c r="O11" i="6"/>
  <c r="M37" i="6"/>
  <c r="M31" i="6"/>
  <c r="M30" i="6"/>
  <c r="M19" i="6"/>
  <c r="M11" i="6"/>
  <c r="K37" i="6"/>
  <c r="K31" i="6"/>
  <c r="K30" i="6"/>
  <c r="K19" i="6"/>
  <c r="K11" i="6"/>
  <c r="I37" i="6"/>
  <c r="I31" i="6"/>
  <c r="I30" i="6"/>
  <c r="I19" i="6"/>
  <c r="I11" i="6"/>
  <c r="W134" i="2"/>
  <c r="W22" i="6" s="1"/>
  <c r="W132" i="2"/>
  <c r="W131" i="2"/>
  <c r="W130" i="2"/>
  <c r="W129" i="2"/>
  <c r="W128" i="2"/>
  <c r="W127" i="2"/>
  <c r="W126" i="2"/>
  <c r="W124" i="2"/>
  <c r="W123" i="2"/>
  <c r="W122" i="2"/>
  <c r="W121" i="2"/>
  <c r="W120" i="2"/>
  <c r="W119" i="2"/>
  <c r="W118" i="2"/>
  <c r="W116" i="2"/>
  <c r="W115" i="2"/>
  <c r="W114" i="2"/>
  <c r="W113" i="2"/>
  <c r="W112" i="2"/>
  <c r="W111" i="2"/>
  <c r="W110" i="2"/>
  <c r="W108" i="2"/>
  <c r="W107" i="2"/>
  <c r="W106" i="2"/>
  <c r="W105" i="2"/>
  <c r="W104" i="2"/>
  <c r="W103" i="2"/>
  <c r="W102" i="2"/>
  <c r="W100" i="2"/>
  <c r="W99" i="2"/>
  <c r="W98" i="2"/>
  <c r="W97" i="2"/>
  <c r="W96" i="2"/>
  <c r="W95" i="2"/>
  <c r="W94" i="2"/>
  <c r="W91" i="2"/>
  <c r="W90" i="2"/>
  <c r="W88" i="2"/>
  <c r="W87" i="2"/>
  <c r="W85" i="2"/>
  <c r="W84" i="2"/>
  <c r="W82" i="2"/>
  <c r="W81" i="2"/>
  <c r="W79" i="2"/>
  <c r="W78" i="2"/>
  <c r="W76" i="2"/>
  <c r="W41" i="2"/>
  <c r="W40" i="2"/>
  <c r="U134" i="2"/>
  <c r="U22" i="6" s="1"/>
  <c r="U132" i="2"/>
  <c r="U131" i="2"/>
  <c r="U130" i="2"/>
  <c r="U129" i="2"/>
  <c r="U128" i="2"/>
  <c r="U127" i="2"/>
  <c r="U126" i="2"/>
  <c r="U124" i="2"/>
  <c r="U123" i="2"/>
  <c r="U122" i="2"/>
  <c r="U121" i="2"/>
  <c r="U120" i="2"/>
  <c r="U119" i="2"/>
  <c r="U118" i="2"/>
  <c r="U116" i="2"/>
  <c r="U115" i="2"/>
  <c r="U114" i="2"/>
  <c r="U113" i="2"/>
  <c r="U112" i="2"/>
  <c r="U111" i="2"/>
  <c r="U110" i="2"/>
  <c r="U108" i="2"/>
  <c r="U107" i="2"/>
  <c r="U106" i="2"/>
  <c r="U105" i="2"/>
  <c r="U104" i="2"/>
  <c r="U103" i="2"/>
  <c r="U102" i="2"/>
  <c r="U100" i="2"/>
  <c r="U99" i="2"/>
  <c r="U98" i="2"/>
  <c r="U97" i="2"/>
  <c r="U96" i="2"/>
  <c r="U95" i="2"/>
  <c r="U94" i="2"/>
  <c r="U91" i="2"/>
  <c r="U90" i="2"/>
  <c r="U88" i="2"/>
  <c r="U87" i="2"/>
  <c r="U85" i="2"/>
  <c r="U84" i="2"/>
  <c r="U82" i="2"/>
  <c r="U81" i="2"/>
  <c r="U79" i="2"/>
  <c r="U78" i="2"/>
  <c r="U76" i="2"/>
  <c r="U41" i="2"/>
  <c r="U40" i="2"/>
  <c r="S134" i="2"/>
  <c r="S22" i="6"/>
  <c r="S132" i="2"/>
  <c r="S131" i="2"/>
  <c r="S130" i="2"/>
  <c r="S129" i="2"/>
  <c r="S128" i="2"/>
  <c r="S127" i="2"/>
  <c r="S126" i="2"/>
  <c r="S124" i="2"/>
  <c r="S123" i="2"/>
  <c r="S122" i="2"/>
  <c r="S121" i="2"/>
  <c r="S120" i="2"/>
  <c r="S119" i="2"/>
  <c r="S118" i="2"/>
  <c r="S116" i="2"/>
  <c r="S115" i="2"/>
  <c r="S114" i="2"/>
  <c r="S113" i="2"/>
  <c r="S112" i="2"/>
  <c r="S111" i="2"/>
  <c r="S110" i="2"/>
  <c r="S108" i="2"/>
  <c r="S107" i="2"/>
  <c r="S106" i="2"/>
  <c r="S105" i="2"/>
  <c r="S104" i="2"/>
  <c r="S103" i="2"/>
  <c r="S102" i="2"/>
  <c r="S100" i="2"/>
  <c r="S99" i="2"/>
  <c r="S98" i="2"/>
  <c r="S97" i="2"/>
  <c r="S96" i="2"/>
  <c r="S95" i="2"/>
  <c r="S94" i="2"/>
  <c r="S91" i="2"/>
  <c r="S90" i="2"/>
  <c r="S88" i="2"/>
  <c r="S87" i="2"/>
  <c r="S85" i="2"/>
  <c r="S84" i="2"/>
  <c r="S82" i="2"/>
  <c r="S81" i="2"/>
  <c r="S79" i="2"/>
  <c r="S78" i="2"/>
  <c r="S12" i="6" s="1"/>
  <c r="S76" i="2"/>
  <c r="S41" i="2"/>
  <c r="S40" i="2"/>
  <c r="Q134" i="2"/>
  <c r="Q132" i="2"/>
  <c r="Q131" i="2"/>
  <c r="Q130" i="2"/>
  <c r="Q129" i="2"/>
  <c r="Q128" i="2"/>
  <c r="Q127" i="2"/>
  <c r="Q126" i="2"/>
  <c r="Q124" i="2"/>
  <c r="Q123" i="2"/>
  <c r="Q122" i="2"/>
  <c r="Q121" i="2"/>
  <c r="Q120" i="2"/>
  <c r="Q119" i="2"/>
  <c r="Q118" i="2"/>
  <c r="Q116" i="2"/>
  <c r="Q115" i="2"/>
  <c r="Q114" i="2"/>
  <c r="Q113" i="2"/>
  <c r="Q112" i="2"/>
  <c r="Q111" i="2"/>
  <c r="Q110" i="2"/>
  <c r="Q108" i="2"/>
  <c r="Q107" i="2"/>
  <c r="Q106" i="2"/>
  <c r="Q105" i="2"/>
  <c r="Q104" i="2"/>
  <c r="Q103" i="2"/>
  <c r="Q102" i="2"/>
  <c r="Q100" i="2"/>
  <c r="Q99" i="2"/>
  <c r="Q98" i="2"/>
  <c r="Q97" i="2"/>
  <c r="Q96" i="2"/>
  <c r="Q95" i="2"/>
  <c r="Q94" i="2"/>
  <c r="Q91" i="2"/>
  <c r="Q90" i="2"/>
  <c r="Q88" i="2"/>
  <c r="Q87" i="2"/>
  <c r="Q85" i="2"/>
  <c r="Q84" i="2"/>
  <c r="Q82" i="2"/>
  <c r="Q81" i="2"/>
  <c r="Q79" i="2"/>
  <c r="Q78" i="2"/>
  <c r="Q76" i="2"/>
  <c r="Q41" i="2"/>
  <c r="Q40" i="2"/>
  <c r="O134" i="2"/>
  <c r="O22" i="6" s="1"/>
  <c r="O132" i="2"/>
  <c r="O131" i="2"/>
  <c r="O130" i="2"/>
  <c r="O129" i="2"/>
  <c r="O128" i="2"/>
  <c r="O127" i="2"/>
  <c r="O126" i="2"/>
  <c r="O124" i="2"/>
  <c r="O123" i="2"/>
  <c r="O122" i="2"/>
  <c r="O121" i="2"/>
  <c r="O120" i="2"/>
  <c r="O119" i="2"/>
  <c r="O118" i="2"/>
  <c r="O116" i="2"/>
  <c r="O115" i="2"/>
  <c r="O114" i="2"/>
  <c r="O113" i="2"/>
  <c r="O112" i="2"/>
  <c r="O111" i="2"/>
  <c r="O110" i="2"/>
  <c r="O108" i="2"/>
  <c r="O107" i="2"/>
  <c r="O106" i="2"/>
  <c r="O105" i="2"/>
  <c r="O104" i="2"/>
  <c r="O103" i="2"/>
  <c r="O102" i="2"/>
  <c r="O100" i="2"/>
  <c r="O99" i="2"/>
  <c r="O98" i="2"/>
  <c r="O97" i="2"/>
  <c r="O96" i="2"/>
  <c r="O95" i="2"/>
  <c r="O94" i="2"/>
  <c r="O91" i="2"/>
  <c r="O90" i="2"/>
  <c r="O88" i="2"/>
  <c r="O87" i="2"/>
  <c r="O12" i="6" s="1"/>
  <c r="O85" i="2"/>
  <c r="O84" i="2"/>
  <c r="O82" i="2"/>
  <c r="O81" i="2"/>
  <c r="O79" i="2"/>
  <c r="O78" i="2"/>
  <c r="O76" i="2"/>
  <c r="O41" i="2"/>
  <c r="O40" i="2"/>
  <c r="M134" i="2"/>
  <c r="M132" i="2"/>
  <c r="M131" i="2"/>
  <c r="M130" i="2"/>
  <c r="M129" i="2"/>
  <c r="M128" i="2"/>
  <c r="M127" i="2"/>
  <c r="M126" i="2"/>
  <c r="M124" i="2"/>
  <c r="M123" i="2"/>
  <c r="M122" i="2"/>
  <c r="M121" i="2"/>
  <c r="M120" i="2"/>
  <c r="M119" i="2"/>
  <c r="M118" i="2"/>
  <c r="M116" i="2"/>
  <c r="M115" i="2"/>
  <c r="M114" i="2"/>
  <c r="M113" i="2"/>
  <c r="M112" i="2"/>
  <c r="M111" i="2"/>
  <c r="M110" i="2"/>
  <c r="M108" i="2"/>
  <c r="M107" i="2"/>
  <c r="M106" i="2"/>
  <c r="M105" i="2"/>
  <c r="M104" i="2"/>
  <c r="M103" i="2"/>
  <c r="M102" i="2"/>
  <c r="M100" i="2"/>
  <c r="M99" i="2"/>
  <c r="M98" i="2"/>
  <c r="M97" i="2"/>
  <c r="M96" i="2"/>
  <c r="M95" i="2"/>
  <c r="M94" i="2"/>
  <c r="M91" i="2"/>
  <c r="M90" i="2"/>
  <c r="M88" i="2"/>
  <c r="M87" i="2"/>
  <c r="M85" i="2"/>
  <c r="M84" i="2"/>
  <c r="M82" i="2"/>
  <c r="M81" i="2"/>
  <c r="M79" i="2"/>
  <c r="M78" i="2"/>
  <c r="M76" i="2"/>
  <c r="M41" i="2"/>
  <c r="M40" i="2"/>
  <c r="K134" i="2"/>
  <c r="K22" i="6" s="1"/>
  <c r="K132" i="2"/>
  <c r="K131" i="2"/>
  <c r="K130" i="2"/>
  <c r="K129" i="2"/>
  <c r="K128" i="2"/>
  <c r="K127" i="2"/>
  <c r="K126" i="2"/>
  <c r="K124" i="2"/>
  <c r="K123" i="2"/>
  <c r="K122" i="2"/>
  <c r="K121" i="2"/>
  <c r="K120" i="2"/>
  <c r="K119" i="2"/>
  <c r="K118" i="2"/>
  <c r="K116" i="2"/>
  <c r="K115" i="2"/>
  <c r="K114" i="2"/>
  <c r="K113" i="2"/>
  <c r="K112" i="2"/>
  <c r="K111" i="2"/>
  <c r="K110" i="2"/>
  <c r="K108" i="2"/>
  <c r="K107" i="2"/>
  <c r="K106" i="2"/>
  <c r="K105" i="2"/>
  <c r="K104" i="2"/>
  <c r="K103" i="2"/>
  <c r="K102" i="2"/>
  <c r="K100" i="2"/>
  <c r="K99" i="2"/>
  <c r="K98" i="2"/>
  <c r="K97" i="2"/>
  <c r="K96" i="2"/>
  <c r="K95" i="2"/>
  <c r="K94" i="2"/>
  <c r="K91" i="2"/>
  <c r="K90" i="2"/>
  <c r="K88" i="2"/>
  <c r="K87" i="2"/>
  <c r="K85" i="2"/>
  <c r="K84" i="2"/>
  <c r="K82" i="2"/>
  <c r="K81" i="2"/>
  <c r="K79" i="2"/>
  <c r="K78" i="2"/>
  <c r="K76" i="2"/>
  <c r="K41" i="2"/>
  <c r="K40" i="2"/>
  <c r="I40" i="2"/>
  <c r="I41" i="2"/>
  <c r="I76" i="2"/>
  <c r="I78" i="2"/>
  <c r="I79" i="2"/>
  <c r="I81" i="2"/>
  <c r="I82" i="2"/>
  <c r="I84" i="2"/>
  <c r="I85" i="2"/>
  <c r="I87" i="2"/>
  <c r="I88" i="2"/>
  <c r="I90" i="2"/>
  <c r="I91" i="2"/>
  <c r="I94" i="2"/>
  <c r="I95" i="2"/>
  <c r="I96" i="2"/>
  <c r="I97" i="2"/>
  <c r="I98" i="2"/>
  <c r="I99" i="2"/>
  <c r="I100" i="2"/>
  <c r="I102" i="2"/>
  <c r="I103" i="2"/>
  <c r="I104" i="2"/>
  <c r="I105" i="2"/>
  <c r="I106" i="2"/>
  <c r="I107" i="2"/>
  <c r="I108" i="2"/>
  <c r="I110" i="2"/>
  <c r="I111" i="2"/>
  <c r="I112" i="2"/>
  <c r="I113" i="2"/>
  <c r="I114" i="2"/>
  <c r="I115" i="2"/>
  <c r="I116" i="2"/>
  <c r="I118" i="2"/>
  <c r="I119" i="2"/>
  <c r="I120" i="2"/>
  <c r="I121" i="2"/>
  <c r="I122" i="2"/>
  <c r="I123" i="2"/>
  <c r="I124" i="2"/>
  <c r="I126" i="2"/>
  <c r="I127" i="2"/>
  <c r="I128" i="2"/>
  <c r="I129" i="2"/>
  <c r="I130" i="2"/>
  <c r="I131" i="2"/>
  <c r="I132" i="2"/>
  <c r="I134" i="2"/>
  <c r="I22" i="6" s="1"/>
  <c r="W47" i="2"/>
  <c r="U47" i="2"/>
  <c r="Q47" i="2"/>
  <c r="O47" i="2"/>
  <c r="M47" i="2"/>
  <c r="I47" i="2"/>
  <c r="Q22" i="6"/>
  <c r="M22" i="6"/>
  <c r="I25" i="6"/>
  <c r="M21" i="6"/>
  <c r="M20" i="6"/>
  <c r="M23" i="6" s="1"/>
  <c r="M24" i="6" s="1"/>
  <c r="M141" i="2" s="1"/>
  <c r="M9" i="7" s="1"/>
  <c r="M25" i="6"/>
  <c r="Q21" i="6"/>
  <c r="I20" i="6"/>
  <c r="I23" i="6" s="1"/>
  <c r="I24" i="6" s="1"/>
  <c r="I141" i="2" s="1"/>
  <c r="I9" i="7" s="1"/>
  <c r="I21" i="6"/>
  <c r="K21" i="6"/>
  <c r="K20" i="6"/>
  <c r="K23" i="6" s="1"/>
  <c r="K24" i="6" s="1"/>
  <c r="K141" i="2" s="1"/>
  <c r="K25" i="6"/>
  <c r="K9" i="7"/>
  <c r="S21" i="6"/>
  <c r="E38" i="2"/>
  <c r="S38" i="2" s="1"/>
  <c r="K7" i="7"/>
  <c r="K12" i="6"/>
  <c r="S32" i="6"/>
  <c r="S142" i="2" s="1"/>
  <c r="S10" i="7" s="1"/>
  <c r="I32" i="6"/>
  <c r="U32" i="6"/>
  <c r="K32" i="6"/>
  <c r="K142" i="2" s="1"/>
  <c r="K10" i="7" s="1"/>
  <c r="M32" i="6"/>
  <c r="M142" i="2" s="1"/>
  <c r="M10" i="7" s="1"/>
  <c r="G31" i="6"/>
  <c r="G32" i="6"/>
  <c r="G142" i="2" s="1"/>
  <c r="G10" i="7" s="1"/>
  <c r="E97" i="2"/>
  <c r="E96" i="2"/>
  <c r="E98" i="2"/>
  <c r="W6" i="7"/>
  <c r="Q6" i="7"/>
  <c r="O6" i="7"/>
  <c r="M6" i="7"/>
  <c r="K6" i="7"/>
  <c r="I6" i="7"/>
  <c r="G6" i="7"/>
  <c r="E6" i="7"/>
  <c r="G134" i="2"/>
  <c r="G22" i="6"/>
  <c r="G132" i="2"/>
  <c r="G131" i="2"/>
  <c r="G130" i="2"/>
  <c r="G129" i="2"/>
  <c r="G128" i="2"/>
  <c r="G127" i="2"/>
  <c r="G126" i="2"/>
  <c r="G124" i="2"/>
  <c r="G123" i="2"/>
  <c r="G122" i="2"/>
  <c r="G121" i="2"/>
  <c r="G120" i="2"/>
  <c r="G119" i="2"/>
  <c r="G118" i="2"/>
  <c r="G116" i="2"/>
  <c r="G115" i="2"/>
  <c r="G114" i="2"/>
  <c r="G113" i="2"/>
  <c r="G112" i="2"/>
  <c r="G111" i="2"/>
  <c r="G110" i="2"/>
  <c r="G108" i="2"/>
  <c r="G107" i="2"/>
  <c r="G106" i="2"/>
  <c r="G105" i="2"/>
  <c r="G104" i="2"/>
  <c r="G103" i="2"/>
  <c r="G102" i="2"/>
  <c r="G100" i="2"/>
  <c r="G99" i="2"/>
  <c r="G98" i="2"/>
  <c r="G97" i="2"/>
  <c r="G96" i="2"/>
  <c r="G95" i="2"/>
  <c r="G94" i="2"/>
  <c r="G91" i="2"/>
  <c r="G90" i="2"/>
  <c r="G88" i="2"/>
  <c r="G87" i="2"/>
  <c r="G85" i="2"/>
  <c r="G84" i="2"/>
  <c r="G82" i="2"/>
  <c r="G81" i="2"/>
  <c r="G79" i="2"/>
  <c r="G12" i="6" s="1"/>
  <c r="G78" i="2"/>
  <c r="G76" i="2"/>
  <c r="G47" i="2"/>
  <c r="E76" i="2"/>
  <c r="E78" i="2"/>
  <c r="E79" i="2"/>
  <c r="E81" i="2"/>
  <c r="E12" i="6" s="1"/>
  <c r="E82" i="2"/>
  <c r="E84" i="2"/>
  <c r="E85" i="2"/>
  <c r="E87" i="2"/>
  <c r="E88" i="2"/>
  <c r="E90" i="2"/>
  <c r="E91" i="2"/>
  <c r="E95" i="2"/>
  <c r="E99" i="2"/>
  <c r="E100" i="2"/>
  <c r="E102" i="2"/>
  <c r="E103" i="2"/>
  <c r="E104" i="2"/>
  <c r="E105" i="2"/>
  <c r="E106" i="2"/>
  <c r="E107" i="2"/>
  <c r="E108" i="2"/>
  <c r="E110" i="2"/>
  <c r="E111" i="2"/>
  <c r="E112" i="2"/>
  <c r="E113" i="2"/>
  <c r="E114" i="2"/>
  <c r="E115" i="2"/>
  <c r="E116" i="2"/>
  <c r="E118" i="2"/>
  <c r="E119" i="2"/>
  <c r="E120" i="2"/>
  <c r="E121" i="2"/>
  <c r="E122" i="2"/>
  <c r="E123" i="2"/>
  <c r="E124" i="2"/>
  <c r="E126" i="2"/>
  <c r="E127" i="2"/>
  <c r="E128" i="2"/>
  <c r="E129" i="2"/>
  <c r="E130" i="2"/>
  <c r="E131" i="2"/>
  <c r="E132" i="2"/>
  <c r="E134" i="2"/>
  <c r="E22" i="6"/>
  <c r="E20" i="6"/>
  <c r="E21" i="6"/>
  <c r="E25" i="6"/>
  <c r="G21" i="6"/>
  <c r="G40" i="2"/>
  <c r="W5" i="7"/>
  <c r="U5" i="7"/>
  <c r="S5" i="7"/>
  <c r="Q5" i="7"/>
  <c r="M5" i="7"/>
  <c r="K5" i="7"/>
  <c r="I5" i="7"/>
  <c r="G5" i="7"/>
  <c r="E5" i="7"/>
  <c r="G41" i="2"/>
  <c r="E47" i="2"/>
  <c r="G37" i="6"/>
  <c r="E37" i="6"/>
  <c r="G30" i="6"/>
  <c r="E30" i="6"/>
  <c r="G19" i="6"/>
  <c r="E19" i="6"/>
  <c r="G11" i="6"/>
  <c r="E11" i="6"/>
  <c r="S38" i="6"/>
  <c r="S39" i="6" s="1"/>
  <c r="S143" i="2" s="1"/>
  <c r="S11" i="7" s="1"/>
  <c r="D134" i="2"/>
  <c r="D56" i="3"/>
  <c r="D128" i="2"/>
  <c r="G38" i="2"/>
  <c r="Q142" i="2"/>
  <c r="W142" i="2"/>
  <c r="W10" i="7" s="1"/>
  <c r="U142" i="2"/>
  <c r="U10" i="7" s="1"/>
  <c r="D140" i="2"/>
  <c r="I142" i="2"/>
  <c r="Q10" i="7"/>
  <c r="I10" i="7"/>
  <c r="U38" i="2"/>
  <c r="O38" i="2"/>
  <c r="D87" i="3"/>
  <c r="D25" i="6"/>
  <c r="D35" i="2"/>
  <c r="D34" i="3"/>
  <c r="D51" i="2"/>
  <c r="D153" i="2"/>
  <c r="D67" i="3"/>
  <c r="D104" i="2"/>
  <c r="D107" i="2"/>
  <c r="D121" i="2"/>
  <c r="D91" i="3"/>
  <c r="D20" i="6"/>
  <c r="D32" i="6"/>
  <c r="D34" i="2"/>
  <c r="D67" i="2"/>
  <c r="D59" i="2"/>
  <c r="D151" i="2"/>
  <c r="D27" i="3"/>
  <c r="D129" i="2"/>
  <c r="D99" i="2"/>
  <c r="D145" i="2"/>
  <c r="D71" i="2"/>
  <c r="D74" i="3"/>
  <c r="D28" i="3"/>
  <c r="D120" i="2"/>
  <c r="D32" i="2"/>
  <c r="D52" i="2"/>
  <c r="D43" i="3"/>
  <c r="D16" i="2"/>
  <c r="D100" i="2"/>
  <c r="D60" i="2"/>
  <c r="Q11" i="2"/>
  <c r="D26" i="2"/>
  <c r="D31" i="3"/>
  <c r="D80" i="3"/>
  <c r="D13" i="6"/>
  <c r="D29" i="2"/>
  <c r="O38" i="6"/>
  <c r="O39" i="6" s="1"/>
  <c r="O143" i="2" s="1"/>
  <c r="O11" i="7" s="1"/>
  <c r="K38" i="2"/>
  <c r="G38" i="6" l="1"/>
  <c r="G39" i="6" s="1"/>
  <c r="G143" i="2" s="1"/>
  <c r="G11" i="7" s="1"/>
  <c r="G13" i="6"/>
  <c r="G14" i="6" s="1"/>
  <c r="G140" i="2" s="1"/>
  <c r="G8" i="7" s="1"/>
  <c r="G147" i="2"/>
  <c r="S147" i="2"/>
  <c r="S148" i="2" s="1"/>
  <c r="S13" i="6"/>
  <c r="S14" i="6" s="1"/>
  <c r="S140" i="2" s="1"/>
  <c r="S8" i="7" s="1"/>
  <c r="W38" i="6"/>
  <c r="W39" i="6" s="1"/>
  <c r="W143" i="2" s="1"/>
  <c r="W11" i="7" s="1"/>
  <c r="Q25" i="6"/>
  <c r="Q20" i="6"/>
  <c r="Q23" i="6" s="1"/>
  <c r="Q24" i="6" s="1"/>
  <c r="Q141" i="2" s="1"/>
  <c r="Q9" i="7" s="1"/>
  <c r="E7" i="7"/>
  <c r="G148" i="2"/>
  <c r="K38" i="6"/>
  <c r="K39" i="6" s="1"/>
  <c r="K143" i="2" s="1"/>
  <c r="K11" i="7" s="1"/>
  <c r="M12" i="6"/>
  <c r="S25" i="6"/>
  <c r="S20" i="6"/>
  <c r="S23" i="6" s="1"/>
  <c r="S24" i="6" s="1"/>
  <c r="S139" i="2"/>
  <c r="U20" i="6"/>
  <c r="U25" i="6"/>
  <c r="U21" i="6"/>
  <c r="E23" i="6"/>
  <c r="E24" i="6" s="1"/>
  <c r="E141" i="2" s="1"/>
  <c r="U12" i="6"/>
  <c r="W7" i="7"/>
  <c r="W20" i="6"/>
  <c r="W23" i="6" s="1"/>
  <c r="W24" i="6" s="1"/>
  <c r="W141" i="2" s="1"/>
  <c r="W9" i="7" s="1"/>
  <c r="W12" i="6"/>
  <c r="W21" i="6"/>
  <c r="W25" i="6"/>
  <c r="Q139" i="2"/>
  <c r="I139" i="2"/>
  <c r="E13" i="6"/>
  <c r="E14" i="6" s="1"/>
  <c r="E140" i="2" s="1"/>
  <c r="E38" i="6"/>
  <c r="E39" i="6" s="1"/>
  <c r="E143" i="2" s="1"/>
  <c r="E147" i="2"/>
  <c r="O13" i="6"/>
  <c r="O14" i="6" s="1"/>
  <c r="O140" i="2" s="1"/>
  <c r="O147" i="2"/>
  <c r="O148" i="2" s="1"/>
  <c r="E10" i="7"/>
  <c r="E154" i="2"/>
  <c r="G7" i="7"/>
  <c r="G145" i="2"/>
  <c r="G25" i="6"/>
  <c r="G20" i="6"/>
  <c r="G23" i="6" s="1"/>
  <c r="G24" i="6" s="1"/>
  <c r="G141" i="2" s="1"/>
  <c r="G9" i="7" s="1"/>
  <c r="I12" i="6"/>
  <c r="K147" i="2"/>
  <c r="K148" i="2" s="1"/>
  <c r="K13" i="6"/>
  <c r="K14" i="6" s="1"/>
  <c r="K140" i="2" s="1"/>
  <c r="M139" i="2"/>
  <c r="Q12" i="6"/>
  <c r="U38" i="6"/>
  <c r="U39" i="6" s="1"/>
  <c r="U143" i="2" s="1"/>
  <c r="U11" i="7" s="1"/>
  <c r="U139" i="2"/>
  <c r="O20" i="6"/>
  <c r="O23" i="6" s="1"/>
  <c r="O24" i="6" s="1"/>
  <c r="O141" i="2" s="1"/>
  <c r="O9" i="7" s="1"/>
  <c r="O25" i="6"/>
  <c r="O21" i="6"/>
  <c r="D47" i="3"/>
  <c r="D60" i="3"/>
  <c r="D66" i="3"/>
  <c r="D123" i="2"/>
  <c r="D56" i="2"/>
  <c r="D21" i="3"/>
  <c r="D113" i="2"/>
  <c r="D54" i="3"/>
  <c r="D64" i="2"/>
  <c r="D70" i="2"/>
  <c r="D124" i="2"/>
  <c r="D83" i="3"/>
  <c r="W11" i="2"/>
  <c r="D48" i="3"/>
  <c r="I38" i="2"/>
  <c r="S47" i="2"/>
  <c r="D38" i="6"/>
  <c r="D112" i="2"/>
  <c r="D57" i="3"/>
  <c r="D97" i="2"/>
  <c r="D70" i="3"/>
  <c r="U11" i="2"/>
  <c r="D33" i="2"/>
  <c r="D132" i="2"/>
  <c r="D152" i="2"/>
  <c r="K11" i="2"/>
  <c r="D142" i="2"/>
  <c r="D30" i="3"/>
  <c r="D68" i="2"/>
  <c r="D14" i="6"/>
  <c r="D143" i="2"/>
  <c r="D23" i="6"/>
  <c r="Q38" i="2"/>
  <c r="M38" i="2"/>
  <c r="D27" i="2"/>
  <c r="D79" i="3"/>
  <c r="D86" i="3"/>
  <c r="S11" i="2"/>
  <c r="D116" i="2"/>
  <c r="D41" i="3"/>
  <c r="O11" i="2"/>
  <c r="G11" i="2"/>
  <c r="D53" i="3"/>
  <c r="D35" i="3"/>
  <c r="D24" i="6"/>
  <c r="D131" i="2"/>
  <c r="W38" i="2"/>
  <c r="D139" i="2"/>
  <c r="D39" i="6"/>
  <c r="D154" i="2"/>
  <c r="D108" i="2"/>
  <c r="D22" i="6"/>
  <c r="D96" i="2"/>
  <c r="D22" i="3"/>
  <c r="D21" i="6"/>
  <c r="D141" i="2"/>
  <c r="D82" i="3"/>
  <c r="D63" i="2"/>
  <c r="D73" i="2"/>
  <c r="D115" i="2"/>
  <c r="D61" i="3"/>
  <c r="M11" i="2"/>
  <c r="D44" i="3"/>
  <c r="D105" i="2"/>
  <c r="D73" i="3"/>
  <c r="D155" i="2"/>
  <c r="D41" i="2"/>
  <c r="D69" i="3"/>
  <c r="D55" i="2"/>
  <c r="D90" i="3"/>
  <c r="D28" i="2"/>
  <c r="D40" i="3"/>
  <c r="I11" i="2"/>
  <c r="D157" i="2"/>
  <c r="E148" i="2" l="1"/>
  <c r="S7" i="7"/>
  <c r="S12" i="7" s="1"/>
  <c r="S145" i="2"/>
  <c r="U7" i="7"/>
  <c r="U145" i="2"/>
  <c r="E11" i="7"/>
  <c r="S141" i="2"/>
  <c r="S9" i="7" s="1"/>
  <c r="Q147" i="2"/>
  <c r="Q148" i="2" s="1"/>
  <c r="Q13" i="6"/>
  <c r="Q14" i="6" s="1"/>
  <c r="Q140" i="2" s="1"/>
  <c r="Q8" i="7" s="1"/>
  <c r="Q38" i="6"/>
  <c r="Q39" i="6" s="1"/>
  <c r="Q143" i="2" s="1"/>
  <c r="Q11" i="7" s="1"/>
  <c r="G12" i="7"/>
  <c r="I7" i="7"/>
  <c r="U13" i="6"/>
  <c r="U14" i="6" s="1"/>
  <c r="U140" i="2" s="1"/>
  <c r="U8" i="7" s="1"/>
  <c r="U147" i="2"/>
  <c r="U148" i="2" s="1"/>
  <c r="M147" i="2"/>
  <c r="M148" i="2" s="1"/>
  <c r="M13" i="6"/>
  <c r="M14" i="6" s="1"/>
  <c r="M140" i="2" s="1"/>
  <c r="M8" i="7" s="1"/>
  <c r="M38" i="6"/>
  <c r="M39" i="6" s="1"/>
  <c r="M143" i="2" s="1"/>
  <c r="M11" i="7" s="1"/>
  <c r="M7" i="7"/>
  <c r="M145" i="2"/>
  <c r="Q7" i="7"/>
  <c r="Q145" i="2"/>
  <c r="E9" i="7"/>
  <c r="K8" i="7"/>
  <c r="K12" i="7" s="1"/>
  <c r="K145" i="2"/>
  <c r="E151" i="2"/>
  <c r="E8" i="7"/>
  <c r="E145" i="2"/>
  <c r="I147" i="2"/>
  <c r="I148" i="2" s="1"/>
  <c r="I13" i="6"/>
  <c r="I14" i="6" s="1"/>
  <c r="I140" i="2" s="1"/>
  <c r="I8" i="7" s="1"/>
  <c r="I38" i="6"/>
  <c r="I39" i="6" s="1"/>
  <c r="I143" i="2" s="1"/>
  <c r="I11" i="7" s="1"/>
  <c r="O8" i="7"/>
  <c r="O12" i="7" s="1"/>
  <c r="O145" i="2"/>
  <c r="W147" i="2"/>
  <c r="W148" i="2" s="1"/>
  <c r="W13" i="6"/>
  <c r="W14" i="6" s="1"/>
  <c r="W140" i="2" s="1"/>
  <c r="U23" i="6"/>
  <c r="U24" i="6" s="1"/>
  <c r="U141" i="2" s="1"/>
  <c r="U9" i="7" s="1"/>
  <c r="E12" i="7"/>
  <c r="E157" i="2" l="1"/>
  <c r="E155" i="2"/>
  <c r="W8" i="7"/>
  <c r="W12" i="7" s="1"/>
  <c r="W145" i="2"/>
  <c r="Q12" i="7"/>
  <c r="I145" i="2"/>
  <c r="I12" i="7"/>
  <c r="M12" i="7"/>
  <c r="U12" i="7"/>
  <c r="E153" i="2"/>
  <c r="E160" i="2"/>
  <c r="E152" i="2"/>
  <c r="E15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Aure Adell</author>
  </authors>
  <commentList>
    <comment ref="B6" authorId="0" shapeId="0" xr:uid="{00000000-0006-0000-0100-000010000000}">
      <text>
        <r>
          <rPr>
            <sz val="10"/>
            <rFont val="Verdana"/>
            <family val="2"/>
          </rPr>
          <t>Inserte la referencia al tipo de estancia o zona del edificio (vestíbulo, pasillo, etc.) para la cual se deberán proporcionar datos en cada columna, tal y como se define en los documentos de la licitación.</t>
        </r>
        <r>
          <rPr>
            <sz val="10"/>
            <rFont val="Verdana"/>
            <family val="2"/>
          </rPr>
          <t xml:space="preserve">
</t>
        </r>
        <r>
          <rPr>
            <sz val="10"/>
            <rFont val="Verdana"/>
            <family val="2"/>
          </rPr>
          <t>Esas estancias o zonas deben tener las mismas características.</t>
        </r>
        <r>
          <rPr>
            <sz val="10"/>
            <rFont val="Verdana"/>
            <family val="2"/>
          </rPr>
          <t xml:space="preserve"> </t>
        </r>
        <r>
          <rPr>
            <sz val="10"/>
            <rFont val="Verdana"/>
            <family val="2"/>
          </rPr>
          <t>Si difieren en tamaño, ocupación anual, etc. y se proporcionan diferentes soluciones de iluminación, asegúrese de que cada tipo tenga una columna diferente en la herramienta.</t>
        </r>
        <r>
          <rPr>
            <sz val="10"/>
            <rFont val="Verdana"/>
            <family val="2"/>
          </rPr>
          <t xml:space="preserve">
</t>
        </r>
      </text>
    </comment>
    <comment ref="B7" authorId="0" shapeId="0" xr:uid="{00000000-0006-0000-0100-000011000000}">
      <text>
        <r>
          <rPr>
            <sz val="10"/>
            <rFont val="Verdana"/>
            <family val="2"/>
          </rPr>
          <t>Especifique el número de estancias o zonas del edificio del mismo tipo incluidas en los documentos de la licitación.</t>
        </r>
        <r>
          <rPr>
            <sz val="10"/>
            <rFont val="Verdana"/>
            <family val="2"/>
          </rPr>
          <t xml:space="preserve">
</t>
        </r>
      </text>
    </comment>
    <comment ref="B12" authorId="0" shapeId="0" xr:uid="{00000000-0006-0000-0100-000001000000}">
      <text>
        <r>
          <rPr>
            <sz val="10"/>
            <rFont val="Verdana"/>
            <family val="2"/>
          </rPr>
          <t>Número de años durante los cuales calcular y comparar los costes del ciclo de vida de diferentes soluciones.</t>
        </r>
        <r>
          <rPr>
            <sz val="10"/>
            <rFont val="Verdana"/>
            <family val="2"/>
          </rPr>
          <t xml:space="preserve"> </t>
        </r>
        <r>
          <rPr>
            <sz val="10"/>
            <rFont val="Verdana"/>
            <family val="2"/>
          </rPr>
          <t>Una vida útil o un periodo de evaluación más corto otorga mayor peso al precio de compra, mientras que una vida útil más larga otorga mayor relevancia a los costes de funcionamiento y mantenimiento.</t>
        </r>
        <r>
          <rPr>
            <sz val="10"/>
            <rFont val="Verdana"/>
            <family val="2"/>
          </rPr>
          <t xml:space="preserve">
</t>
        </r>
        <r>
          <rPr>
            <sz val="10"/>
            <rFont val="Verdana"/>
            <family val="2"/>
          </rPr>
          <t>Se puede usar como referencia una vida útil de 20 años para luminarias, de acuerdo con la recomendación de la anterior herramienta CCV de la UE basada en los «Estudios preparatorios para el requisito de diseño ecológico de productos que utilizan energía. Informe final. Lote 8 Iluminación de oficinas. 2007» de la Comisión Europea (DG TREN).</t>
        </r>
        <r>
          <rPr>
            <sz val="10"/>
            <rFont val="Verdana"/>
            <family val="2"/>
          </rPr>
          <t xml:space="preserve">
</t>
        </r>
      </text>
    </comment>
    <comment ref="B13" authorId="0" shapeId="0" xr:uid="{00000000-0006-0000-0100-000002000000}">
      <text>
        <r>
          <rPr>
            <sz val="10"/>
            <rFont val="Verdana"/>
            <family val="2"/>
          </rPr>
          <t>La tasa de descuento se utiliza para calcular el valor actual de los costes futuros.</t>
        </r>
        <r>
          <rPr>
            <sz val="10"/>
            <rFont val="Verdana"/>
            <family val="2"/>
          </rPr>
          <t xml:space="preserve"> </t>
        </r>
        <r>
          <rPr>
            <sz val="10"/>
            <rFont val="Verdana"/>
            <family val="2"/>
          </rPr>
          <t>Como referencia, se puede utilizar una tasa de descuento del 1,8% para la iluminación interior, como se recomienda en la anterior herramienta CCV de la UE basada en los «Estudios preparatorios para el requisito de diseño ecológico de productos que utilizan energía. Informe final. Lote 8 Iluminación de oficinas. 2007» de la Comisión Europea (DG TREN).</t>
        </r>
        <r>
          <rPr>
            <sz val="10"/>
            <rFont val="Verdana"/>
            <family val="2"/>
          </rPr>
          <t xml:space="preserve">
</t>
        </r>
        <r>
          <rPr>
            <sz val="10"/>
            <rFont val="Verdana"/>
            <family val="2"/>
          </rPr>
          <t>Otra alternativa es usar la recomendación de la Dirección General de Política Regional y Urbana (DG REGIO) de la Comisión Europea, que establece como norma general una tasa de descuento social del 5% en los Estados miembros de cohesión y del 3% en otros Estados miembros.</t>
        </r>
        <r>
          <rPr>
            <sz val="10"/>
            <rFont val="Verdana"/>
            <family val="2"/>
          </rPr>
          <t xml:space="preserve"> 
</t>
        </r>
        <r>
          <rPr>
            <sz val="10"/>
            <rFont val="Verdana"/>
            <family val="2"/>
          </rPr>
          <t>Para un cálculo más simple, establezca la tasa de descuento en 0.</t>
        </r>
        <r>
          <rPr>
            <sz val="10"/>
            <rFont val="Verdana"/>
            <family val="2"/>
          </rPr>
          <t xml:space="preserve">
</t>
        </r>
      </text>
    </comment>
    <comment ref="B17" authorId="0" shapeId="0" xr:uid="{00000000-0006-0000-0100-000003000000}">
      <text>
        <r>
          <rPr>
            <sz val="10"/>
            <rFont val="Verdana"/>
            <family val="2"/>
          </rPr>
          <t>Utilice el incremento medio del precio de la electricidad en su país o en su autoridad (de acuerdo con los datos oficiales e incluyendo todos los impuestos y ajustado para eliminar el efecto de la inflación).</t>
        </r>
        <r>
          <rPr>
            <sz val="10"/>
            <rFont val="Verdana"/>
            <family val="2"/>
          </rPr>
          <t xml:space="preserve"> 
</t>
        </r>
        <r>
          <rPr>
            <sz val="10"/>
            <rFont val="Verdana"/>
            <family val="2"/>
          </rPr>
          <t>Para un cálculo más simple, establezca el aumento del precio de la electricidad en 0.</t>
        </r>
        <r>
          <rPr>
            <sz val="10"/>
            <rFont val="Verdana"/>
            <family val="2"/>
          </rPr>
          <t xml:space="preserve">
</t>
        </r>
      </text>
    </comment>
    <comment ref="B19" authorId="0" shapeId="0" xr:uid="{00000000-0006-0000-0100-000004000000}">
      <text>
        <r>
          <rPr>
            <sz val="10"/>
            <rFont val="Verdana"/>
            <family val="2"/>
          </rPr>
          <t>Seleccione cómo se calcularán los costes operativos.</t>
        </r>
        <r>
          <rPr>
            <sz val="10"/>
            <rFont val="Verdana"/>
            <family val="2"/>
          </rPr>
          <t xml:space="preserve"> </t>
        </r>
        <r>
          <rPr>
            <sz val="10"/>
            <rFont val="Verdana"/>
            <family val="2"/>
          </rPr>
          <t>Ya sea en función de:</t>
        </r>
        <r>
          <rPr>
            <sz val="10"/>
            <rFont val="Verdana"/>
            <family val="2"/>
          </rPr>
          <t xml:space="preserve">
</t>
        </r>
        <r>
          <rPr>
            <sz val="10"/>
            <rFont val="Verdana"/>
            <family val="2"/>
          </rPr>
          <t>Opción 1) El indicador numérico de energía de iluminación (</t>
        </r>
        <r>
          <rPr>
            <i/>
            <sz val="10"/>
            <rFont val="Verdana"/>
            <family val="2"/>
          </rPr>
          <t>LENI</t>
        </r>
        <r>
          <rPr>
            <sz val="10"/>
            <rFont val="Verdana"/>
            <family val="2"/>
          </rPr>
          <t>) de la estancia o zona del edificio, si así se requiere en los documentos de la licitación.</t>
        </r>
        <r>
          <rPr>
            <sz val="10"/>
            <rFont val="Verdana"/>
            <family val="2"/>
          </rPr>
          <t xml:space="preserve"> </t>
        </r>
        <r>
          <rPr>
            <sz val="10"/>
            <rFont val="Verdana"/>
            <family val="2"/>
          </rPr>
          <t>Si selecciona esta opción, especifique también el área a iluminar (fila de abajo).</t>
        </r>
        <r>
          <rPr>
            <sz val="10"/>
            <rFont val="Verdana"/>
            <family val="2"/>
          </rPr>
          <t xml:space="preserve">
</t>
        </r>
        <r>
          <rPr>
            <sz val="10"/>
            <rFont val="Verdana"/>
            <family val="2"/>
          </rPr>
          <t>Opción 2) Según las horas de funcionamiento definidas por la autoridad y la potencia de las luminarias y los factores de reducción gracias a los mecanismos de control propuestos por los licitadores.</t>
        </r>
        <r>
          <rPr>
            <sz val="10"/>
            <rFont val="Verdana"/>
            <family val="2"/>
          </rPr>
          <t xml:space="preserve"> </t>
        </r>
        <r>
          <rPr>
            <sz val="10"/>
            <rFont val="Verdana"/>
            <family val="2"/>
          </rPr>
          <t>Si selecciona esta opción, recuerde ocultar la fila del LENI en esta hoja y en la «Hoja de respuesta del licitador»</t>
        </r>
        <r>
          <rPr>
            <sz val="10"/>
            <rFont val="Verdana"/>
            <family val="2"/>
          </rPr>
          <t xml:space="preserve"> 
</t>
        </r>
      </text>
    </comment>
    <comment ref="B20" authorId="0" shapeId="0" xr:uid="{00000000-0006-0000-0100-000005000000}">
      <text>
        <r>
          <rPr>
            <sz val="10"/>
            <rFont val="Verdana"/>
            <family val="2"/>
          </rPr>
          <t>Especifique el área (en m2) de cada tipo de estancia o zona del edificio que debe iluminar el sistema:</t>
        </r>
        <r>
          <rPr>
            <sz val="10"/>
            <rFont val="Verdana"/>
            <family val="2"/>
          </rPr>
          <t xml:space="preserve"> </t>
        </r>
        <r>
          <rPr>
            <sz val="10"/>
            <rFont val="Verdana"/>
            <family val="2"/>
          </rPr>
          <t>Esto solo se requiere para calcular los costes de funcionamiento cuando los licitadores deben calcular el indicador numérico de energía de iluminación (LENI) de la instalación.</t>
        </r>
        <r>
          <rPr>
            <sz val="10"/>
            <rFont val="Verdana"/>
            <family val="2"/>
          </rPr>
          <t xml:space="preserve"> 
</t>
        </r>
        <r>
          <rPr>
            <sz val="10"/>
            <rFont val="Verdana"/>
            <family val="2"/>
          </rPr>
          <t>Déjelo en blanco si ese no es el caso y la herramienta calculará el consumo anual.</t>
        </r>
        <r>
          <rPr>
            <sz val="10"/>
            <rFont val="Verdana"/>
            <family val="2"/>
          </rPr>
          <t xml:space="preserve">
 </t>
        </r>
      </text>
    </comment>
    <comment ref="B21" authorId="0" shapeId="0" xr:uid="{00000000-0006-0000-0100-000006000000}">
      <text>
        <r>
          <rPr>
            <sz val="10"/>
            <rFont val="Verdana"/>
            <family val="2"/>
          </rPr>
          <t>Especifique las horas anuales de funcionamiento del sistema de iluminación de la estancia/zona, según los datos reales de su edificio o las normas existentes, como, por ejemplo, la EN 15193 o equivalente.</t>
        </r>
        <r>
          <rPr>
            <sz val="10"/>
            <rFont val="Verdana"/>
            <family val="2"/>
          </rPr>
          <t xml:space="preserve">
</t>
        </r>
      </text>
    </comment>
    <comment ref="B24" authorId="0" shapeId="0" xr:uid="{00000000-0006-0000-0100-000007000000}">
      <text>
        <r>
          <rPr>
            <sz val="10"/>
            <rFont val="Verdana"/>
            <family val="2"/>
          </rPr>
          <t>Seleccione cómo se calcularán los costes de mantenimiento.</t>
        </r>
        <r>
          <rPr>
            <sz val="10"/>
            <rFont val="Verdana"/>
            <family val="2"/>
          </rPr>
          <t xml:space="preserve"> </t>
        </r>
        <r>
          <rPr>
            <sz val="10"/>
            <rFont val="Verdana"/>
            <family val="2"/>
          </rPr>
          <t>Existen dos opciones:</t>
        </r>
        <r>
          <rPr>
            <sz val="10"/>
            <rFont val="Verdana"/>
            <family val="2"/>
          </rPr>
          <t xml:space="preserve">
</t>
        </r>
        <r>
          <rPr>
            <sz val="10"/>
            <rFont val="Verdana"/>
            <family val="2"/>
          </rPr>
          <t>Opción 1) Según sus propias cifras (proporcionadas en las filas a continuación).</t>
        </r>
        <r>
          <rPr>
            <sz val="10"/>
            <rFont val="Verdana"/>
            <family val="2"/>
          </rPr>
          <t xml:space="preserve">
</t>
        </r>
        <r>
          <rPr>
            <sz val="10"/>
            <rFont val="Verdana"/>
            <family val="2"/>
          </rPr>
          <t>Opción 2) Según las cifras proporcionadas por los licitadores en la «Hoja de respuestas del licitador».</t>
        </r>
        <r>
          <rPr>
            <sz val="10"/>
            <rFont val="Verdana"/>
            <family val="2"/>
          </rPr>
          <t xml:space="preserve"> </t>
        </r>
        <r>
          <rPr>
            <sz val="10"/>
            <rFont val="Verdana"/>
            <family val="2"/>
          </rPr>
          <t>Seleccione esta opción si los costes de mantenimiento forman parte de las ofertas de los licitadores o si solicita que proporcionen una estimación basada en los costes de mantenimiento que se evaluarán.</t>
        </r>
        <r>
          <rPr>
            <sz val="10"/>
            <rFont val="Verdana"/>
            <family val="2"/>
          </rPr>
          <t xml:space="preserve"> </t>
        </r>
        <r>
          <rPr>
            <sz val="10"/>
            <rFont val="Verdana"/>
            <family val="2"/>
          </rPr>
          <t>En este caso, asegúrese de especificar en la licitación cómo se debe realizar la estimación y de que los licitadores justifiquen las cifras de sus ofertas (más información en la pestaña «Definiciones y fórmulas»).</t>
        </r>
        <r>
          <rPr>
            <sz val="10"/>
            <rFont val="Verdana"/>
            <family val="2"/>
          </rPr>
          <t xml:space="preserve">
</t>
        </r>
      </text>
    </comment>
    <comment ref="B25" authorId="0" shapeId="0" xr:uid="{00000000-0006-0000-0100-000008000000}">
      <text>
        <r>
          <rPr>
            <sz val="10"/>
            <rFont val="Verdana"/>
            <family val="2"/>
          </rPr>
          <t>Indique los costes de sustitución estimados de los diferentes componentes que se enumeran a continuación, si el reemplazo es realizado por su propio personal o en un contrato de mantenimiento diferente ya establecido en la autoridad.</t>
        </r>
        <r>
          <rPr>
            <sz val="10"/>
            <rFont val="Verdana"/>
            <family val="2"/>
          </rPr>
          <t xml:space="preserve"> </t>
        </r>
        <r>
          <rPr>
            <sz val="10"/>
            <rFont val="Verdana"/>
            <family val="2"/>
          </rPr>
          <t>Estos costes deben incluir tanto los costes de mano de obra como el coste de cualquier equipo o máquina necesaria para ejecutar el trabajo, pero deben excluir los costos de las luminarias, fuentes de luz o mecanismos de control, ya que dependerán de las ofertas de los licitadores).</t>
        </r>
        <r>
          <rPr>
            <sz val="10"/>
            <rFont val="Verdana"/>
            <family val="2"/>
          </rPr>
          <t xml:space="preserve">
</t>
        </r>
        <r>
          <rPr>
            <sz val="10"/>
            <rFont val="Verdana"/>
            <family val="2"/>
          </rPr>
          <t>Déjelo en blanco si los costes de mantenimiento forman parte de las ofertas de los licitadores o si solicita que proporcionen una estimación basada en los costes de mantenimiento que se evaluarán.</t>
        </r>
        <r>
          <rPr>
            <sz val="10"/>
            <rFont val="Verdana"/>
            <family val="2"/>
          </rPr>
          <t xml:space="preserve">
</t>
        </r>
      </text>
    </comment>
    <comment ref="B32" authorId="0" shapeId="0" xr:uid="{00000000-0006-0000-0100-000009000000}">
      <text>
        <r>
          <rPr>
            <sz val="10"/>
            <rFont val="Verdana"/>
            <family val="2"/>
          </rPr>
          <t>Inserte aquí otros costes extraordinarios que pueda tener al comienzo del contrato, independientes de las ofertas y no incluidos en categorías de costes anteriores (por ejemplo, capacitación inicial del personal, configuraciones, etc.).</t>
        </r>
        <r>
          <rPr>
            <sz val="10"/>
            <rFont val="Verdana"/>
            <family val="2"/>
          </rPr>
          <t xml:space="preserve">
</t>
        </r>
      </text>
    </comment>
    <comment ref="B33" authorId="0" shapeId="0" xr:uid="{00000000-0006-0000-0100-00000A000000}">
      <text>
        <r>
          <rPr>
            <sz val="10"/>
            <rFont val="Verdana"/>
            <family val="2"/>
          </rPr>
          <t>Inserte aquí los costes de seguro, tasas o impuestos (excepto el IVA, ya que las ofertas deben evaluarse sin incluir el IVA) relacionados con la adquisición y el uso de iluminación interior.</t>
        </r>
        <r>
          <rPr>
            <sz val="10"/>
            <rFont val="Verdana"/>
            <family val="2"/>
          </rPr>
          <t xml:space="preserve"> </t>
        </r>
        <r>
          <rPr>
            <sz val="10"/>
            <rFont val="Verdana"/>
            <family val="2"/>
          </rPr>
          <t>Déjelo en blanco si en los documentos de la licitación se indica que los licitadores incluyan esos costes en sus ofertas.</t>
        </r>
        <r>
          <rPr>
            <sz val="10"/>
            <rFont val="Verdana"/>
            <family val="2"/>
          </rPr>
          <t xml:space="preserve">
</t>
        </r>
      </text>
    </comment>
    <comment ref="B34" authorId="0" shapeId="0" xr:uid="{00000000-0006-0000-0100-00000B000000}">
      <text>
        <r>
          <rPr>
            <sz val="10"/>
            <rFont val="Verdana"/>
            <family val="2"/>
          </rPr>
          <t>Inserte la estimación de costes incurridos a través de un tercero (generalmente una institución financiera) para financiar la adquisición.</t>
        </r>
        <r>
          <rPr>
            <sz val="10"/>
            <rFont val="Verdana"/>
            <family val="2"/>
          </rPr>
          <t xml:space="preserve"> </t>
        </r>
        <r>
          <rPr>
            <sz val="10"/>
            <rFont val="Verdana"/>
            <family val="2"/>
          </rPr>
          <t>Déjelo en blanco si no es relevante.</t>
        </r>
        <r>
          <rPr>
            <sz val="10"/>
            <rFont val="Verdana"/>
            <family val="2"/>
          </rPr>
          <t xml:space="preserve">
</t>
        </r>
      </text>
    </comment>
    <comment ref="B35" authorId="0" shapeId="0" xr:uid="{00000000-0006-0000-0100-00000C000000}">
      <text>
        <r>
          <rPr>
            <sz val="10"/>
            <rFont val="Verdana"/>
            <family val="2"/>
          </rPr>
          <t>Inserte aquí otros costes anuales que pueda tener durante el contrato, independientes de las ofertas y no incluidos en categorías de costes anteriores (por ejemplo, formación periódica, etc.).</t>
        </r>
        <r>
          <rPr>
            <sz val="10"/>
            <rFont val="Verdana"/>
            <family val="2"/>
          </rPr>
          <t xml:space="preserve">
</t>
        </r>
      </text>
    </comment>
    <comment ref="B40" authorId="0" shapeId="0" xr:uid="{00000000-0006-0000-0100-00000D000000}">
      <text>
        <r>
          <rPr>
            <sz val="10"/>
            <rFont val="Verdana"/>
            <family val="34"/>
          </rPr>
          <t>Si se incluyen las externalidades del cambio climático asociadas al consumo de energía, la herramienta proporciona datos de referencia para las emisiones de CO2 del mix eléctrico nacional.</t>
        </r>
        <r>
          <rPr>
            <sz val="10"/>
            <rFont val="Verdana"/>
            <family val="34"/>
          </rPr>
          <t xml:space="preserve"> </t>
        </r>
        <r>
          <rPr>
            <sz val="10"/>
            <rFont val="Verdana"/>
            <family val="34"/>
          </rPr>
          <t>Sin embargo, también puede utilizar las emisiones de CO2eq de su propia electricidad, insertando el dato aquí.</t>
        </r>
        <r>
          <rPr>
            <sz val="10"/>
            <rFont val="Verdana"/>
            <family val="34"/>
          </rPr>
          <t xml:space="preserve"> 
</t>
        </r>
      </text>
    </comment>
    <comment ref="B41" authorId="0" shapeId="0" xr:uid="{00000000-0006-0000-0100-00000E000000}">
      <text>
        <r>
          <rPr>
            <sz val="10"/>
            <rFont val="Verdana"/>
            <family val="2"/>
          </rPr>
          <t>Se puede usar un coste de externalidad de 90 EUR / tonelada CO2eq (convertido a la moneda nacional), tal y como se usa en «Ricardo-AEA.</t>
        </r>
        <r>
          <rPr>
            <sz val="10"/>
            <rFont val="Verdana"/>
            <family val="2"/>
          </rPr>
          <t xml:space="preserve"> </t>
        </r>
        <r>
          <rPr>
            <sz val="10"/>
            <rFont val="Verdana"/>
            <family val="2"/>
          </rPr>
          <t>Actualización del manual sobre los costes externos del transporte», 2014.</t>
        </r>
        <r>
          <rPr>
            <sz val="10"/>
            <rFont val="Verdana"/>
            <family val="2"/>
          </rPr>
          <t xml:space="preserve"> </t>
        </r>
        <r>
          <rPr>
            <sz val="10"/>
            <rFont val="Verdana"/>
            <family val="2"/>
          </rPr>
          <t>Más información en la pestaña Definiciones y fórmulas.</t>
        </r>
        <r>
          <rPr>
            <sz val="10"/>
            <rFont val="Verdana"/>
            <family val="2"/>
          </rPr>
          <t xml:space="preserve">
</t>
        </r>
      </text>
    </comment>
    <comment ref="B45" authorId="0" shapeId="0" xr:uid="{00000000-0006-0000-0100-00000F000000}">
      <text>
        <r>
          <rPr>
            <sz val="10"/>
            <rFont val="Verdana"/>
            <family val="2"/>
          </rPr>
          <t>NO INSERTAR DATOS AQUÍ.</t>
        </r>
        <r>
          <rPr>
            <sz val="10"/>
            <rFont val="Verdana"/>
            <family val="2"/>
          </rPr>
          <t xml:space="preserve"> </t>
        </r>
        <r>
          <rPr>
            <sz val="10"/>
            <rFont val="Verdana"/>
            <family val="2"/>
          </rPr>
          <t>Las respuestas de los licitadores figuran en la «Hoja de respuestas del licitador» y se copian aquí automáticamente para calcular el CCV.</t>
        </r>
        <r>
          <rPr>
            <sz val="10"/>
            <rFont val="Verdana"/>
            <family val="2"/>
          </rPr>
          <t xml:space="preserve"> </t>
        </r>
        <r>
          <rPr>
            <sz val="10"/>
            <rFont val="Verdana"/>
            <family val="2"/>
          </rPr>
          <t>Para expandir, use el botón [+] de la izquierda.</t>
        </r>
        <r>
          <rPr>
            <sz val="10"/>
            <rFont val="Verdana"/>
            <family val="2"/>
          </rPr>
          <t xml:space="preserve"> 
</t>
        </r>
        <r>
          <rPr>
            <sz val="10"/>
            <rFont val="Verdana"/>
            <family val="2"/>
          </rPr>
          <t>Si oculta algunos elementos del coste aquí por su irrelevancia, haga lo mismo en la «Hoja de respuestas del licitador» para mantener la misma estructura y asegurarse de que los datos se transfieran correctamente.</t>
        </r>
        <r>
          <rPr>
            <sz val="10"/>
            <rFont val="Verdan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Aure Adell</author>
  </authors>
  <commentList>
    <comment ref="B17" authorId="0" shapeId="0" xr:uid="{00000000-0006-0000-0200-000001000000}">
      <text>
        <r>
          <rPr>
            <sz val="10"/>
            <rFont val="Verdana"/>
            <family val="34"/>
          </rPr>
          <t>Inserte el indicador numérico de energía de iluminación (LENI) de la estancia o zona del edificio, calculado tal y como se define en los documentos de la licitación.</t>
        </r>
        <r>
          <rPr>
            <sz val="10"/>
            <rFont val="Verdana"/>
            <family val="34"/>
          </rPr>
          <t xml:space="preserve"> </t>
        </r>
        <r>
          <rPr>
            <sz val="10"/>
            <rFont val="Verdana"/>
            <family val="34"/>
          </rPr>
          <t>El LENI multiplicado por el área a iluminar proporcionará el consumo de energía anual de la instalación para ese tipo de sala o zona del edificio.</t>
        </r>
        <r>
          <rPr>
            <sz val="10"/>
            <rFont val="Verdana"/>
            <family val="34"/>
          </rPr>
          <t xml:space="preserve">
</t>
        </r>
      </text>
    </comment>
    <comment ref="B19" authorId="0" shapeId="0" xr:uid="{00000000-0006-0000-0200-000002000000}">
      <text>
        <r>
          <rPr>
            <sz val="10"/>
            <rFont val="Verdana"/>
            <family val="34"/>
          </rPr>
          <t>La herramienta permite incluir hasta 5 tipos diferentes de luminarias por cada estancia o zona del edificio.</t>
        </r>
        <r>
          <rPr>
            <sz val="10"/>
            <rFont val="Verdana"/>
            <family val="34"/>
          </rPr>
          <t xml:space="preserve"> </t>
        </r>
        <r>
          <rPr>
            <sz val="10"/>
            <rFont val="Verdana"/>
            <family val="34"/>
          </rPr>
          <t>Puede mostrar u ocultar los tipos que necesita con el [+/-] de la izquierda.</t>
        </r>
        <r>
          <rPr>
            <sz val="10"/>
            <rFont val="Verdana"/>
            <family val="34"/>
          </rPr>
          <t xml:space="preserve">
</t>
        </r>
      </text>
    </comment>
    <comment ref="B20" authorId="0" shapeId="0" xr:uid="{00000000-0006-0000-0200-000003000000}">
      <text>
        <r>
          <rPr>
            <sz val="10"/>
            <rFont val="Verdana"/>
            <family val="34"/>
          </rPr>
          <t>Inserte el número de luminarias del mismo tipo en la instalación propuesta para el tipo de estancia o zona del edificio.</t>
        </r>
        <r>
          <rPr>
            <sz val="10"/>
            <rFont val="Verdana"/>
            <family val="34"/>
          </rPr>
          <t xml:space="preserve"> 
</t>
        </r>
      </text>
    </comment>
    <comment ref="B21" authorId="0" shapeId="0" xr:uid="{00000000-0006-0000-0200-000004000000}">
      <text>
        <r>
          <rPr>
            <sz val="10"/>
            <rFont val="Verdana"/>
            <family val="34"/>
          </rPr>
          <t>Inserte el coste de la luminaria, incluidos todos los elementos y componentes (fuentes de luz, balasto, dispositivos de control integrados).</t>
        </r>
        <r>
          <rPr>
            <sz val="10"/>
            <rFont val="Verdana"/>
            <family val="34"/>
          </rPr>
          <t xml:space="preserve">
</t>
        </r>
      </text>
    </comment>
    <comment ref="B22" authorId="0" shapeId="0" xr:uid="{00000000-0006-0000-0200-000005000000}">
      <text>
        <r>
          <rPr>
            <sz val="10"/>
            <rFont val="Verdana"/>
            <family val="34"/>
          </rPr>
          <t>Inserte el coste de instalación de la luminaria, incluidos todos los trabajos y recursos necesarios (humanos y materiales, herramientas y maquinaria).</t>
        </r>
        <r>
          <rPr>
            <sz val="10"/>
            <rFont val="Verdana"/>
            <family val="34"/>
          </rPr>
          <t xml:space="preserve"> 
</t>
        </r>
        <r>
          <rPr>
            <sz val="10"/>
            <rFont val="Verdana"/>
            <family val="34"/>
          </rPr>
          <t>Si el contrato no incluye trabajos de instalación pero este parámetro es obligatorio, introduzca una estimación, tal y como se define en los documentos de la licitación, y detalle en su oferta cómo se ha calculado la estimación para garantizar su exactitud.</t>
        </r>
        <r>
          <rPr>
            <sz val="10"/>
            <rFont val="Verdana"/>
            <family val="34"/>
          </rPr>
          <t xml:space="preserve">
</t>
        </r>
      </text>
    </comment>
    <comment ref="B23" authorId="0" shapeId="0" xr:uid="{00000000-0006-0000-0200-000006000000}">
      <text>
        <r>
          <rPr>
            <sz val="10"/>
            <rFont val="Verdana"/>
            <family val="34"/>
          </rPr>
          <t>Inserte el consumo eléctrico (W) de la luminaria, incluidas todas las pérdidas en funcionamiento, en reposo y otras pérdidas.</t>
        </r>
        <r>
          <rPr>
            <sz val="10"/>
            <rFont val="Verdana"/>
            <family val="34"/>
          </rPr>
          <t xml:space="preserve">
</t>
        </r>
      </text>
    </comment>
    <comment ref="B24" authorId="0" shapeId="0" xr:uid="{00000000-0006-0000-0200-000007000000}">
      <text>
        <r>
          <rPr>
            <sz val="10"/>
            <rFont val="Verdana"/>
            <family val="34"/>
          </rPr>
          <t>Inserte el factor de reducción de la instalación luminosa de la sala o zona del edificio (de acuerdo con la norma EN 15193 o según se define en los documentos de la licitación) debido a la instalación de sistemas de control.</t>
        </r>
        <r>
          <rPr>
            <sz val="10"/>
            <rFont val="Verdana"/>
            <family val="34"/>
          </rPr>
          <t xml:space="preserve">
</t>
        </r>
        <r>
          <rPr>
            <sz val="10"/>
            <rFont val="Verdana"/>
            <family val="34"/>
          </rPr>
          <t>Si los documentos de la licitación definen sistemas de control y factores de reducción específicos, incluya aquí los parámetros proporcionados.</t>
        </r>
        <r>
          <rPr>
            <sz val="10"/>
            <rFont val="Verdana"/>
            <family val="34"/>
          </rPr>
          <t xml:space="preserve"> </t>
        </r>
        <r>
          <rPr>
            <sz val="10"/>
            <rFont val="Verdana"/>
            <family val="34"/>
          </rPr>
          <t>Si no se especifican, inserte los factores de reducción basados en el sistema propuesto en su oferta.</t>
        </r>
        <r>
          <rPr>
            <sz val="10"/>
            <rFont val="Verdana"/>
            <family val="34"/>
          </rPr>
          <t xml:space="preserve">
</t>
        </r>
        <r>
          <rPr>
            <sz val="10"/>
            <rFont val="Verdana"/>
            <family val="34"/>
          </rPr>
          <t>Si se aplica una combinación de varios sistemas de control, el factor de reducción total que se debe indicar será el resultado de multiplicar los diferentes factores de reducción de cada sistema de control.</t>
        </r>
        <r>
          <rPr>
            <sz val="10"/>
            <rFont val="Verdana"/>
            <family val="34"/>
          </rPr>
          <t xml:space="preserve">
</t>
        </r>
        <r>
          <rPr>
            <sz val="10"/>
            <rFont val="Verdana"/>
            <family val="34"/>
          </rPr>
          <t>Si no se ha elegido ningún sistema de control o no existen en las normas vigentes datos para el tipo de estancia o zona tal y como se definen en los documentos de la licitación, el valor de este campo será 1.</t>
        </r>
        <r>
          <rPr>
            <sz val="10"/>
            <rFont val="Verdana"/>
            <family val="34"/>
          </rPr>
          <t xml:space="preserve">
</t>
        </r>
      </text>
    </comment>
    <comment ref="B25" authorId="0" shapeId="0" xr:uid="{00000000-0006-0000-0200-000008000000}">
      <text>
        <r>
          <rPr>
            <sz val="10"/>
            <rFont val="Verdana"/>
            <family val="34"/>
          </rPr>
          <t>Indique la vida útil (en años) de la luminaria según lo declarado por el fabricante.</t>
        </r>
        <r>
          <rPr>
            <sz val="10"/>
            <rFont val="Verdana"/>
            <family val="34"/>
          </rPr>
          <t xml:space="preserve">
</t>
        </r>
      </text>
    </comment>
    <comment ref="B26" authorId="0" shapeId="0" xr:uid="{00000000-0006-0000-0200-000009000000}">
      <text>
        <r>
          <rPr>
            <sz val="10"/>
            <rFont val="Verdana"/>
            <family val="34"/>
          </rPr>
          <t>Indique la vida útil nominal (también denominada vida útil de servicio) de las fuentes de luz (en horas), tal y como se define en los documentos de la licitación.</t>
        </r>
        <r>
          <rPr>
            <sz val="10"/>
            <rFont val="Verdana"/>
            <family val="34"/>
          </rPr>
          <t xml:space="preserve">
</t>
        </r>
      </text>
    </comment>
    <comment ref="B27" authorId="0" shapeId="0" xr:uid="{00000000-0006-0000-0200-00000A000000}">
      <text>
        <r>
          <rPr>
            <sz val="10"/>
            <rFont val="Verdana"/>
            <family val="34"/>
          </rPr>
          <t>Inserte el coste de todas las fuentes luminosas en la luminaria, es decir, si la luminaria incluye más de una fuente de iluminación, multiplique el coste de una por el número de fuentes de iluminación en la luminaria.</t>
        </r>
        <r>
          <rPr>
            <sz val="10"/>
            <rFont val="Verdana"/>
            <family val="34"/>
          </rPr>
          <t xml:space="preserve">
</t>
        </r>
      </text>
    </comment>
    <comment ref="B28" authorId="0" shapeId="0" xr:uid="{00000000-0006-0000-0200-00000B000000}">
      <text>
        <r>
          <rPr>
            <sz val="10"/>
            <rFont val="Verdana"/>
            <family val="34"/>
          </rPr>
          <t>Inserte el coste de sustituir las fuentes de luz de la luminaria, incluidos todos los trabajos y recursos (humanos y materiales, herramientas y maquinaria), excepto los costes de fuentes luminosas ya proporcionados.</t>
        </r>
        <r>
          <rPr>
            <sz val="10"/>
            <rFont val="Verdana"/>
            <family val="34"/>
          </rPr>
          <t xml:space="preserve">
</t>
        </r>
        <r>
          <rPr>
            <sz val="10"/>
            <rFont val="Verdana"/>
            <family val="34"/>
          </rPr>
          <t>Si el contrato no incluye trabajos de mantenimiento pero este parámetro es obligatorio, introduzca una estimación, tal y como se define en los documentos de la licitación, y detalle en su oferta cómo se ha calculado la estimación para garantizar su exactitud.</t>
        </r>
        <r>
          <rPr>
            <sz val="10"/>
            <rFont val="Verdana"/>
            <family val="34"/>
          </rPr>
          <t xml:space="preserve">
</t>
        </r>
      </text>
    </comment>
    <comment ref="B29" authorId="0" shapeId="0" xr:uid="{00000000-0006-0000-0200-00000C000000}">
      <text>
        <r>
          <rPr>
            <sz val="10"/>
            <rFont val="Verdana"/>
            <family val="34"/>
          </rPr>
          <t>Inserte la vida útil del balasto / mecanismo de control (en horas),de acuerdo con las normas y estándares definidos en los documentos de la licitación.</t>
        </r>
        <r>
          <rPr>
            <sz val="10"/>
            <rFont val="Verdana"/>
            <family val="34"/>
          </rPr>
          <t xml:space="preserve"> 
</t>
        </r>
        <r>
          <rPr>
            <sz val="10"/>
            <rFont val="Verdana"/>
            <family val="34"/>
          </rPr>
          <t>Si el balasto / mecanismo de control está integrado en la fuente de luz y va a ser sustituido al mismo tiempo, inserte aquí la misma vida útil que para la fuente de luz.</t>
        </r>
        <r>
          <rPr>
            <sz val="10"/>
            <rFont val="Verdana"/>
            <family val="34"/>
          </rPr>
          <t xml:space="preserve">
</t>
        </r>
      </text>
    </comment>
    <comment ref="B30" authorId="0" shapeId="0" xr:uid="{00000000-0006-0000-0200-00000D000000}">
      <text>
        <r>
          <rPr>
            <sz val="10"/>
            <rFont val="Verdana"/>
            <family val="34"/>
          </rPr>
          <t>Inserte el coste de todos los balastos / mecanismos de control de la luminaria.</t>
        </r>
        <r>
          <rPr>
            <sz val="10"/>
            <rFont val="Verdana"/>
            <family val="34"/>
          </rPr>
          <t xml:space="preserve"> </t>
        </r>
        <r>
          <rPr>
            <sz val="10"/>
            <rFont val="Verdana"/>
            <family val="34"/>
          </rPr>
          <t>Es decir, si la luminaria incluye más de un balasto / mecanismo de control, multiplique el coste de uno por el número de balastos / mecanismos de control que incluya la luminaria.</t>
        </r>
        <r>
          <rPr>
            <sz val="10"/>
            <rFont val="Verdana"/>
            <family val="34"/>
          </rPr>
          <t xml:space="preserve">
</t>
        </r>
        <r>
          <rPr>
            <sz val="10"/>
            <rFont val="Verdana"/>
            <family val="34"/>
          </rPr>
          <t>Deje este campo en blanco si el balasto / mecanismo de control está integrado en la fuente de luz y, por lo tanto, sus costes están incluidos en los de las fuentes de luz indicados anteriormente.</t>
        </r>
        <r>
          <rPr>
            <sz val="10"/>
            <rFont val="Verdana"/>
            <family val="34"/>
          </rPr>
          <t xml:space="preserve">
</t>
        </r>
      </text>
    </comment>
    <comment ref="B31" authorId="0" shapeId="0" xr:uid="{00000000-0006-0000-0200-00000E000000}">
      <text>
        <r>
          <rPr>
            <sz val="10"/>
            <rFont val="Verdana"/>
            <family val="34"/>
          </rPr>
          <t>Inserte el coste de sustituir el balasto / mecanismo de control de la luminaria, incluidos todos los trabajos y recursos (humanos y materiales, herramientas y maquinaria), excepto los costes de balastos / mecanismos de control ya proporcionados.</t>
        </r>
        <r>
          <rPr>
            <sz val="10"/>
            <rFont val="Verdana"/>
            <family val="34"/>
          </rPr>
          <t xml:space="preserve">
</t>
        </r>
        <r>
          <rPr>
            <sz val="10"/>
            <rFont val="Verdana"/>
            <family val="34"/>
          </rPr>
          <t>Si el contrato no incluye trabajos de mantenimiento pero este parámetro es obligatorio, introduzca una estimación, tal y como se define en los documentos de la licitación, y detalle en su oferta cómo se ha calculado la estimación para garantizar su exactitud.</t>
        </r>
        <r>
          <rPr>
            <sz val="10"/>
            <rFont val="Verdana"/>
            <family val="34"/>
          </rPr>
          <t xml:space="preserve">
</t>
        </r>
        <r>
          <rPr>
            <sz val="10"/>
            <rFont val="Verdana"/>
            <family val="34"/>
          </rPr>
          <t>Deje este campo en blanco si el balasto / mecanismo de control está integrado en la fuente de luz y, por lo tanto, sus costes de sustitución están incluidos en los de las fuentes de luz indicados anteriormente.</t>
        </r>
        <r>
          <rPr>
            <sz val="10"/>
            <rFont val="Verdana"/>
            <family val="34"/>
          </rPr>
          <t xml:space="preserve">
</t>
        </r>
      </text>
    </comment>
    <comment ref="B86" authorId="0" shapeId="0" xr:uid="{00000000-0006-0000-0200-00000F000000}">
      <text>
        <r>
          <rPr>
            <sz val="10"/>
            <rFont val="Verdana"/>
            <family val="34"/>
          </rPr>
          <t>Inserte el coste de cualquier aparato y mecanismo de control externo (manual, temporizadores, sensores de ocupación, control vinculado a la luz del día) que no se incluye como parte de las luminarias, si así se requiere en los documentos de la licitación o se propone en su oferta.</t>
        </r>
        <r>
          <rPr>
            <sz val="10"/>
            <rFont val="Verdana"/>
            <family val="34"/>
          </rPr>
          <t xml:space="preserve"> 
</t>
        </r>
        <r>
          <rPr>
            <sz val="10"/>
            <rFont val="Verdana"/>
            <family val="34"/>
          </rPr>
          <t>El coste se especificará por tipo de estancia o área del edificio.</t>
        </r>
        <r>
          <rPr>
            <sz val="10"/>
            <rFont val="Verdana"/>
            <family val="34"/>
          </rPr>
          <t xml:space="preserve"> </t>
        </r>
        <r>
          <rPr>
            <sz val="10"/>
            <rFont val="Verdana"/>
            <family val="34"/>
          </rPr>
          <t>Si se utiliza un sistema central, se proporcionará un valor medio por tipo de estancia y área del edificio incluida en los documentos de la licitación y la herramienta.</t>
        </r>
        <r>
          <rPr>
            <sz val="10"/>
            <rFont val="Verdana"/>
            <family val="34"/>
          </rPr>
          <t xml:space="preserve">
</t>
        </r>
      </text>
    </comment>
    <comment ref="B87" authorId="0" shapeId="0" xr:uid="{00000000-0006-0000-0200-000010000000}">
      <text>
        <r>
          <rPr>
            <sz val="10"/>
            <rFont val="Verdana"/>
            <family val="34"/>
          </rPr>
          <t>Especifique los costes de instalación de los aparatos y mecanismos de control de iluminación externos propuestos, incluidos todos los trabajos y recursos (tanto humanos como materiales) para la correcta instalación, ajuste y funcionamiento de los dispositivos.</t>
        </r>
        <r>
          <rPr>
            <sz val="10"/>
            <rFont val="Verdana"/>
            <family val="34"/>
          </rPr>
          <t xml:space="preserve"> 
</t>
        </r>
        <r>
          <rPr>
            <sz val="10"/>
            <rFont val="Verdana"/>
            <family val="34"/>
          </rPr>
          <t>Si el contrato no incluye trabajos de instalación, introduzca una estimación, tal y como se define en los documentos de la licitación, y detalle en su oferta cómo se ha calculado la estimación para garantizar su exactitud.</t>
        </r>
        <r>
          <rPr>
            <sz val="10"/>
            <rFont val="Verdana"/>
            <family val="34"/>
          </rPr>
          <t xml:space="preserve">
</t>
        </r>
        <r>
          <rPr>
            <sz val="10"/>
            <rFont val="Verdana"/>
            <family val="34"/>
          </rPr>
          <t>El coste se especificará por tipo de estancia o área del edificio.</t>
        </r>
        <r>
          <rPr>
            <sz val="10"/>
            <rFont val="Verdana"/>
            <family val="34"/>
          </rPr>
          <t xml:space="preserve"> </t>
        </r>
        <r>
          <rPr>
            <sz val="10"/>
            <rFont val="Verdana"/>
            <family val="34"/>
          </rPr>
          <t>Si se utiliza un sistema central, se proporcionará un valor medio por estancia y área del edificio incluida en los documentos de la licitación y la herramienta.</t>
        </r>
        <r>
          <rPr>
            <sz val="10"/>
            <rFont val="Verdana"/>
            <family val="34"/>
          </rPr>
          <t xml:space="preserve">
</t>
        </r>
      </text>
    </comment>
    <comment ref="B90" authorId="0" shapeId="0" xr:uid="{00000000-0006-0000-0200-000011000000}">
      <text>
        <r>
          <rPr>
            <sz val="10"/>
            <rFont val="Verdana"/>
            <family val="34"/>
          </rPr>
          <t>Indique el coste de otros trabajos iniciales que se realizarán al comienzo del contrato, tal y como se define en los documentos de la licitación o se incluye en su oferta.</t>
        </r>
        <r>
          <rPr>
            <sz val="10"/>
            <rFont val="Verdana"/>
            <family val="34"/>
          </rPr>
          <t xml:space="preserve">
</t>
        </r>
        <r>
          <rPr>
            <sz val="10"/>
            <rFont val="Verdana"/>
            <family val="34"/>
          </rPr>
          <t>El coste se especificará por tipo de estancia o área del edificio.</t>
        </r>
        <r>
          <rPr>
            <sz val="10"/>
            <rFont val="Verdana"/>
            <family val="34"/>
          </rPr>
          <t xml:space="preserve"> </t>
        </r>
        <r>
          <rPr>
            <sz val="10"/>
            <rFont val="Verdana"/>
            <family val="34"/>
          </rPr>
          <t>Por lo tanto, proporcione un valor medio por tipo de estancia y área del edificio incluida en los documentos de la licitación y la herramienta.</t>
        </r>
        <r>
          <rPr>
            <sz val="10"/>
            <rFont val="Verdana"/>
            <family val="34"/>
          </rPr>
          <t xml:space="preserve">
</t>
        </r>
      </text>
    </comment>
    <comment ref="B91" authorId="0" shapeId="0" xr:uid="{00000000-0006-0000-0200-000012000000}">
      <text>
        <r>
          <rPr>
            <sz val="10"/>
            <rFont val="Verdana"/>
            <family val="34"/>
          </rPr>
          <t>Indique el coste de otros trabajos anuales que se realizarán durante el contrato, tal y como se define en los documentos de la licitación o se incluye en su oferta.</t>
        </r>
        <r>
          <rPr>
            <sz val="10"/>
            <rFont val="Verdana"/>
            <family val="34"/>
          </rPr>
          <t xml:space="preserve">
</t>
        </r>
        <r>
          <rPr>
            <sz val="10"/>
            <rFont val="Verdana"/>
            <family val="34"/>
          </rPr>
          <t>El coste se especificará por tipo de estancia o área del edificio.</t>
        </r>
        <r>
          <rPr>
            <sz val="10"/>
            <rFont val="Verdana"/>
            <family val="34"/>
          </rPr>
          <t xml:space="preserve"> </t>
        </r>
        <r>
          <rPr>
            <sz val="10"/>
            <rFont val="Verdana"/>
            <family val="34"/>
          </rPr>
          <t>Por lo tanto, proporcione un valor medio por tipo de estancia y área del edificio incluida en los documentos de la licitación y la herramienta.</t>
        </r>
        <r>
          <rPr>
            <sz val="10"/>
            <rFont val="Verdana"/>
            <family val="34"/>
          </rPr>
          <t xml:space="preserve">
</t>
        </r>
      </text>
    </comment>
  </commentList>
</comments>
</file>

<file path=xl/sharedStrings.xml><?xml version="1.0" encoding="utf-8"?>
<sst xmlns="http://schemas.openxmlformats.org/spreadsheetml/2006/main" count="618" uniqueCount="314">
  <si>
    <r>
      <rPr>
        <sz val="24"/>
        <rFont val="Arial"/>
        <family val="2"/>
        <charset val="1"/>
      </rPr>
      <t xml:space="preserve">Herramienta CCV para la compra </t>
    </r>
    <r>
      <rPr>
        <sz val="24"/>
        <color rgb="FF000000"/>
        <rFont val="Arial"/>
        <family val="2"/>
        <charset val="1"/>
      </rPr>
      <t>de iluminación interior</t>
    </r>
  </si>
  <si>
    <t>Ámbito de aplicación de la herramienta</t>
  </si>
  <si>
    <r>
      <rPr>
        <sz val="11"/>
        <rFont val="Arial"/>
        <family val="2"/>
        <charset val="1"/>
      </rPr>
      <t>Esta herramienta ha sido diseñada para evaluar los costes del ciclo de vida de los siguientes tipos de productos:</t>
    </r>
    <r>
      <rPr>
        <sz val="11"/>
        <rFont val="Arial"/>
        <family val="2"/>
        <charset val="1"/>
      </rPr>
      <t xml:space="preserve">
</t>
    </r>
    <r>
      <rPr>
        <sz val="11"/>
        <rFont val="Arial"/>
        <family val="2"/>
        <charset val="1"/>
      </rPr>
      <t>- iluminación interior, como, por ejemplo, lámparas, luminarias y herramientas de control instaladas en el interior de edificios para satisfacer las necesidades periódicas de iluminación.</t>
    </r>
    <r>
      <rPr>
        <sz val="11"/>
        <rFont val="Arial"/>
        <family val="2"/>
        <charset val="1"/>
      </rPr>
      <t xml:space="preserve">
</t>
    </r>
    <r>
      <rPr>
        <sz val="11"/>
        <color rgb="FFC00000"/>
        <rFont val="Arial"/>
        <family val="2"/>
        <charset val="1"/>
      </rPr>
      <t xml:space="preserve">La iluminación especializada (como iluminación de pantallas, iluminación de emergencia, iluminación médica, etc.) no está cubierta, </t>
    </r>
    <r>
      <rPr>
        <sz val="11"/>
        <color rgb="FF000000"/>
        <rFont val="Arial"/>
        <family val="2"/>
        <charset val="1"/>
      </rPr>
      <t>aunque la herramienta podría utilizarse con algunos ajustes cuando sean necesarios.</t>
    </r>
    <r>
      <rPr>
        <sz val="11"/>
        <color rgb="FF000000"/>
        <rFont val="Arial"/>
        <family val="2"/>
        <charset val="1"/>
      </rPr>
      <t xml:space="preserve">
</t>
    </r>
    <r>
      <rPr>
        <i/>
        <sz val="11"/>
        <color rgb="FF000000"/>
        <rFont val="Arial"/>
        <family val="2"/>
        <charset val="1"/>
      </rPr>
      <t>La herramienta está programada para Microsoft Office 2010 y es compatible con LibreOffice 6.</t>
    </r>
  </si>
  <si>
    <t>Estructura de la herramienta</t>
  </si>
  <si>
    <t xml:space="preserve">La herramienta contiene siete pestañas u hojas:
</t>
  </si>
  <si>
    <r>
      <rPr>
        <sz val="11"/>
        <rFont val="Arial"/>
        <family val="2"/>
        <charset val="1"/>
      </rPr>
      <t xml:space="preserve">1) </t>
    </r>
    <r>
      <rPr>
        <b/>
        <sz val="11"/>
        <color rgb="FF000000"/>
        <rFont val="Arial"/>
        <family val="2"/>
        <charset val="1"/>
      </rPr>
      <t>Introducción</t>
    </r>
    <r>
      <rPr>
        <sz val="11"/>
        <color rgb="FF000000"/>
        <rFont val="Arial"/>
        <family val="2"/>
        <charset val="1"/>
      </rPr>
      <t>, que resume brevemente el contenido de la herramienta.</t>
    </r>
    <r>
      <rPr>
        <sz val="11"/>
        <color rgb="FF000000"/>
        <rFont val="Arial"/>
        <family val="2"/>
        <charset val="1"/>
      </rPr>
      <t xml:space="preserve">
</t>
    </r>
  </si>
  <si>
    <r>
      <rPr>
        <sz val="11"/>
        <rFont val="Arial"/>
        <family val="2"/>
      </rPr>
      <t xml:space="preserve">2) </t>
    </r>
    <r>
      <rPr>
        <b/>
        <sz val="11"/>
        <color rgb="FF000000"/>
        <rFont val="Arial"/>
        <family val="2"/>
      </rPr>
      <t>Datos y resultados del CCV</t>
    </r>
    <r>
      <rPr>
        <sz val="11"/>
        <color rgb="FF000000"/>
        <rFont val="Arial"/>
        <family val="2"/>
      </rPr>
      <t>, en los que se compila información y parámetros del CCV y se presentan resultados.</t>
    </r>
    <r>
      <rPr>
        <sz val="11"/>
        <color rgb="FF000000"/>
        <rFont val="Arial"/>
        <family val="2"/>
      </rPr>
      <t xml:space="preserve"> 
</t>
    </r>
    <r>
      <rPr>
        <sz val="11"/>
        <color rgb="FF000000"/>
        <rFont val="Arial"/>
        <family val="2"/>
      </rPr>
      <t>En esta pestaña, las autoridades contratantes deben proporcionar los parámetros básicos para los cálculos (duración del contrato, periodo de evaluación, tasa de descuento, etc.), los datos de los licitadores se integran automáticamente desde la «Hoja de respuestas del licitador» (véase más abajo) y los resultados de CCV se presentan para cada solución propuesta.</t>
    </r>
    <r>
      <rPr>
        <sz val="11"/>
        <color rgb="FF000000"/>
        <rFont val="Arial"/>
        <family val="2"/>
      </rPr>
      <t xml:space="preserve"> </t>
    </r>
    <r>
      <rPr>
        <sz val="11"/>
        <color rgb="FF000000"/>
        <rFont val="Arial"/>
        <family val="2"/>
      </rPr>
      <t>Si se modifica esta pestaña (por ejemplo, ocultando parámetros de coste que no son relevantes para el contrato específico), también se debe adaptar la hoja de respuestas del licitador para garantizar la coherencia ocultando las filas y columnas pertinentes.</t>
    </r>
    <r>
      <rPr>
        <sz val="11"/>
        <color rgb="FF000000"/>
        <rFont val="Arial"/>
        <family val="2"/>
      </rPr>
      <t xml:space="preserve"> </t>
    </r>
    <r>
      <rPr>
        <sz val="11"/>
        <color rgb="FF000000"/>
        <rFont val="Arial"/>
        <family val="2"/>
      </rPr>
      <t>Al introducir los costes para su evaluación, no se debe incluir el IVA.</t>
    </r>
    <r>
      <rPr>
        <sz val="11"/>
        <color rgb="FF000000"/>
        <rFont val="Arial"/>
        <family val="2"/>
      </rPr>
      <t xml:space="preserve">
 </t>
    </r>
  </si>
  <si>
    <r>
      <rPr>
        <sz val="11"/>
        <rFont val="Arial"/>
        <family val="2"/>
      </rPr>
      <t xml:space="preserve">3) </t>
    </r>
    <r>
      <rPr>
        <b/>
        <sz val="11"/>
        <color rgb="FF000000"/>
        <rFont val="Arial"/>
        <family val="2"/>
      </rPr>
      <t>Hoja de respuestas del licitador</t>
    </r>
    <r>
      <rPr>
        <sz val="11"/>
        <color rgb="FF000000"/>
        <rFont val="Arial"/>
        <family val="2"/>
      </rPr>
      <t>, donde los licitadores proporcionan, de una manera estandarizada, los datos necesarios para calcular los costes del ciclo de vida de sus ofertas.</t>
    </r>
    <r>
      <rPr>
        <sz val="11"/>
        <color rgb="FF000000"/>
        <rFont val="Arial"/>
        <family val="2"/>
      </rPr>
      <t xml:space="preserve"> </t>
    </r>
    <r>
      <rPr>
        <sz val="11"/>
        <color rgb="FF000000"/>
        <rFont val="Arial"/>
        <family val="2"/>
      </rPr>
      <t>La información proporcionada en esta hoja se importa automáticamente a la pestaña «Datos y resultados del CCV» para el cálculo de los costes del ciclo de vida.</t>
    </r>
    <r>
      <rPr>
        <sz val="11"/>
        <color rgb="FF000000"/>
        <rFont val="Arial"/>
        <family val="2"/>
      </rPr>
      <t xml:space="preserve"> </t>
    </r>
    <r>
      <rPr>
        <sz val="11"/>
        <color rgb="FF000000"/>
        <rFont val="Arial"/>
        <family val="2"/>
      </rPr>
      <t>Al introducir los costes para su evaluación, no se debe incluir el IVA.</t>
    </r>
    <r>
      <rPr>
        <sz val="11"/>
        <color rgb="FF000000"/>
        <rFont val="Arial"/>
        <family val="2"/>
      </rPr>
      <t xml:space="preserve">
</t>
    </r>
  </si>
  <si>
    <r>
      <rPr>
        <sz val="11"/>
        <rFont val="Arial"/>
        <family val="2"/>
      </rPr>
      <t xml:space="preserve">4) </t>
    </r>
    <r>
      <rPr>
        <b/>
        <sz val="11"/>
        <color rgb="FF000000"/>
        <rFont val="Arial"/>
        <family val="2"/>
      </rPr>
      <t>Resultados gráficos.</t>
    </r>
    <r>
      <rPr>
        <sz val="11"/>
        <color rgb="FF000000"/>
        <rFont val="Arial"/>
        <family val="2"/>
      </rPr>
      <t xml:space="preserve"> Esta hoja proporciona una representación gráfica de los resultados del CCV en forma de gráfico de barras que muestra la contribución de cada categoría de coste al CCV total de cada estancia o tipo de zona en el edificio.</t>
    </r>
    <r>
      <rPr>
        <sz val="11"/>
        <color rgb="FF000000"/>
        <rFont val="Arial"/>
        <family val="2"/>
      </rPr>
      <t xml:space="preserve"> </t>
    </r>
    <r>
      <rPr>
        <sz val="11"/>
        <color rgb="FF000000"/>
        <rFont val="Arial"/>
        <family val="2"/>
      </rPr>
      <t>Si se desean comparar visualmente diferentes ofertas, se pueden insertar los resultados de cada una de ellas en diferentes columnas para obtener un resultado gráfico de las diferentes ofertas.</t>
    </r>
    <r>
      <rPr>
        <sz val="11"/>
        <color rgb="FF000000"/>
        <rFont val="Arial"/>
        <family val="2"/>
      </rPr>
      <t xml:space="preserve">
</t>
    </r>
  </si>
  <si>
    <r>
      <rPr>
        <sz val="11"/>
        <rFont val="Arial"/>
        <family val="2"/>
      </rPr>
      <t xml:space="preserve">5) </t>
    </r>
    <r>
      <rPr>
        <b/>
        <sz val="11"/>
        <color rgb="FF000000"/>
        <rFont val="Arial"/>
        <family val="2"/>
      </rPr>
      <t>Definiciones y fórmulas.</t>
    </r>
    <r>
      <rPr>
        <sz val="11"/>
        <color rgb="FF000000"/>
        <rFont val="Arial"/>
        <family val="2"/>
      </rPr>
      <t xml:space="preserve"> Esta hoja proporciona definiciones claras de cada parámetro y fórmula utilizada en la herramienta.</t>
    </r>
    <r>
      <rPr>
        <sz val="11"/>
        <color rgb="FF000000"/>
        <rFont val="Arial"/>
        <family val="2"/>
      </rPr>
      <t xml:space="preserve"> </t>
    </r>
    <r>
      <rPr>
        <sz val="11"/>
        <color rgb="FF000000"/>
        <rFont val="Arial"/>
        <family val="2"/>
      </rPr>
      <t>Las autoridades contratantes deberán asegurarse de especificar en los documentos de la licitación las normas y el formato de datos para garantizar la coherencia entre las distintas ofertas (especialmente en relación con el consumo energético y durabilidad para el cálculo de los costes de funcionamiento y mantenimiento).</t>
    </r>
    <r>
      <rPr>
        <sz val="11"/>
        <color rgb="FF000000"/>
        <rFont val="Arial"/>
        <family val="2"/>
      </rPr>
      <t xml:space="preserve">
</t>
    </r>
  </si>
  <si>
    <r>
      <rPr>
        <sz val="11"/>
        <color theme="1"/>
        <rFont val="Arial"/>
        <family val="2"/>
      </rPr>
      <t xml:space="preserve">6) </t>
    </r>
    <r>
      <rPr>
        <b/>
        <sz val="11"/>
        <color theme="1"/>
        <rFont val="Arial"/>
        <family val="2"/>
      </rPr>
      <t>Datos de referencia.</t>
    </r>
    <r>
      <rPr>
        <sz val="11"/>
        <color theme="1"/>
        <rFont val="Arial"/>
        <family val="2"/>
      </rPr>
      <t xml:space="preserve"> Esta pestaña contiene los conjuntos de datos utilizados para algunos cálculos.</t>
    </r>
    <r>
      <rPr>
        <sz val="11"/>
        <color theme="1"/>
        <rFont val="Arial"/>
        <family val="2"/>
      </rPr>
      <t xml:space="preserve"> </t>
    </r>
    <r>
      <rPr>
        <sz val="11"/>
        <color theme="1"/>
        <rFont val="Arial"/>
        <family val="2"/>
      </rPr>
      <t>Incluye la moneda y las emisiones de CO</t>
    </r>
    <r>
      <rPr>
        <sz val="8"/>
        <color theme="1"/>
        <rFont val="Arial"/>
        <family val="2"/>
      </rPr>
      <t>2</t>
    </r>
    <r>
      <rPr>
        <sz val="11"/>
        <color theme="1"/>
        <rFont val="Arial"/>
        <family val="2"/>
      </rPr>
      <t>eq del mix eléctrico nacional para los países de la UE, así como el texto de los menús desplegables.</t>
    </r>
  </si>
  <si>
    <r>
      <rPr>
        <sz val="11"/>
        <color theme="1"/>
        <rFont val="Arial"/>
        <family val="2"/>
        <charset val="1"/>
      </rPr>
      <t xml:space="preserve">7) </t>
    </r>
    <r>
      <rPr>
        <b/>
        <sz val="11"/>
        <color theme="1"/>
        <rFont val="Arial"/>
        <family val="2"/>
        <charset val="1"/>
      </rPr>
      <t>Cálculos.</t>
    </r>
    <r>
      <rPr>
        <sz val="11"/>
        <color theme="1"/>
        <rFont val="Arial"/>
        <family val="2"/>
        <charset val="1"/>
      </rPr>
      <t xml:space="preserve"> Esta hoja muestra los cálculos necesarios para convertir todos los costes presentes y futuros en un valor presente neto.</t>
    </r>
    <r>
      <rPr>
        <sz val="11"/>
        <color theme="1"/>
        <rFont val="Arial"/>
        <family val="2"/>
        <charset val="1"/>
      </rPr>
      <t xml:space="preserve">
</t>
    </r>
  </si>
  <si>
    <t>HAY QUE TENER EN CUENTA que la herramienta debe conservar su estructura exacta para que funcionen las fórmulas y los cálculos. Por tanto, es necesario:
- Dejar como está la hoja de trabajo.
- No eliminar celdas, filas o columnas. Se pueden ocultar si no es preciso ver los datos de algunos campos. Para ello, se pueden usar los signos [+/-] en los márgenes izquierdo y superior o en el menú Formato.
- No añadir celdas, filas o columnas.
- Insertar datos solo en los campos deseados.</t>
  </si>
  <si>
    <r>
      <rPr>
        <sz val="11"/>
        <color rgb="FF1D9E9E"/>
        <rFont val="Arial"/>
        <family val="2"/>
      </rPr>
      <t>Conviene dejar todas las pestañas visibles para garantizar la transparencia.</t>
    </r>
    <r>
      <rPr>
        <sz val="11"/>
        <color rgb="FF1D9E9E"/>
        <rFont val="Arial"/>
        <family val="2"/>
      </rPr>
      <t xml:space="preserve"> </t>
    </r>
    <r>
      <rPr>
        <sz val="11"/>
        <color rgb="FF1D9E9E"/>
        <rFont val="Arial"/>
        <family val="2"/>
      </rPr>
      <t>No obstante, si en un proceso de licitación desea ocultar algunas de ellas, es necesario protegerlas primero para evitar modificaciones (abajo se explica cómo) y después ocultarlas:</t>
    </r>
    <r>
      <rPr>
        <sz val="11"/>
        <color rgb="FF1D9E9E"/>
        <rFont val="Arial"/>
        <family val="2"/>
      </rPr>
      <t xml:space="preserve">
 </t>
    </r>
    <r>
      <rPr>
        <sz val="11"/>
        <color rgb="FF1D9E9E"/>
        <rFont val="Arial"/>
        <family val="2"/>
      </rPr>
      <t xml:space="preserve">- En Microsoft Office, seleccione la hoja que desea ocultar y vaya al menú superior </t>
    </r>
    <r>
      <rPr>
        <i/>
        <sz val="11"/>
        <color rgb="FF1D9E9E"/>
        <rFont val="Arial"/>
        <family val="2"/>
      </rPr>
      <t>Formato / Hoja / Ocultar</t>
    </r>
    <r>
      <rPr>
        <sz val="11"/>
        <color rgb="FF1D9E9E"/>
        <rFont val="Arial"/>
        <family val="2"/>
      </rPr>
      <t>.</t>
    </r>
    <r>
      <rPr>
        <sz val="11"/>
        <color rgb="FF1D9E9E"/>
        <rFont val="Arial"/>
        <family val="2"/>
      </rPr>
      <t xml:space="preserve">
 </t>
    </r>
    <r>
      <rPr>
        <sz val="11"/>
        <color rgb="FF1D9E9E"/>
        <rFont val="Arial"/>
        <family val="2"/>
      </rPr>
      <t xml:space="preserve">- En Libre Office, seleccione la hoja que desea ocultar y vaya al menú superior </t>
    </r>
    <r>
      <rPr>
        <i/>
        <sz val="11"/>
        <color rgb="FF1D9E9E"/>
        <rFont val="Arial"/>
        <family val="2"/>
      </rPr>
      <t>Hoja / Ocultar</t>
    </r>
    <r>
      <rPr>
        <sz val="11"/>
        <color rgb="FF1D9E9E"/>
        <rFont val="Arial"/>
        <family val="2"/>
      </rPr>
      <t>.</t>
    </r>
    <r>
      <rPr>
        <sz val="11"/>
        <color rgb="FF1D9E9E"/>
        <rFont val="Arial"/>
        <family val="2"/>
      </rPr>
      <t xml:space="preserve">
</t>
    </r>
    <r>
      <rPr>
        <sz val="11"/>
        <color rgb="FF1D9E9E"/>
        <rFont val="Arial"/>
        <family val="2"/>
      </rPr>
      <t xml:space="preserve">Para mostrarlos, repita el proceso pero haga clic en </t>
    </r>
    <r>
      <rPr>
        <i/>
        <sz val="11"/>
        <color rgb="FF1D9E9E"/>
        <rFont val="Arial"/>
        <family val="2"/>
      </rPr>
      <t>Mostrar</t>
    </r>
    <r>
      <rPr>
        <sz val="11"/>
        <color rgb="FF1D9E9E"/>
        <rFont val="Arial"/>
        <family val="2"/>
      </rPr>
      <t xml:space="preserve"> y seleccione la hoja que desea mostrar de la lista.</t>
    </r>
  </si>
  <si>
    <t>Cómo usar la herramienta</t>
  </si>
  <si>
    <t>En diferentes pestañas se proporcionan explicaciones de los principales parámetros necesarios para el cálculo del CCV. Se puede encontrar más información en la pestaña «Definiciones y fórmulas». Algunos de los datos hacen referencia a los requisitos de licitación y a las normas y estándares que se definirán. Asegúrese de proporcionar esas referencia en los documentos de la licitación para garantizar una evaluación justa y la comparabilidad de los resultados entre los licitadores.
Las celdas tienen diferentes códigos de color:</t>
  </si>
  <si>
    <t>Celdas que hay que rellenar</t>
  </si>
  <si>
    <t>Celdas que se llenan automáticamente con datos de celdas rellenadas previamente</t>
  </si>
  <si>
    <t>Celdas que se deben dejar en blanco según las selecciones anteriores</t>
  </si>
  <si>
    <r>
      <rPr>
        <sz val="11"/>
        <rFont val="Arial"/>
        <family val="2"/>
        <charset val="1"/>
      </rPr>
      <t xml:space="preserve">Celdas con comentarios que incluyen </t>
    </r>
    <r>
      <rPr>
        <b/>
        <sz val="11"/>
        <rFont val="Arial"/>
        <family val="2"/>
        <charset val="1"/>
      </rPr>
      <t>información y datos de referencia</t>
    </r>
    <r>
      <rPr>
        <sz val="11"/>
        <rFont val="Arial"/>
        <family val="2"/>
        <charset val="1"/>
      </rPr>
      <t xml:space="preserve"> (pase el ratón por encima para leerlos)</t>
    </r>
  </si>
  <si>
    <r>
      <rPr>
        <sz val="11"/>
        <color theme="1"/>
        <rFont val="Arial"/>
        <family val="2"/>
        <charset val="1"/>
      </rPr>
      <t xml:space="preserve">Para obtener más información sobre cómo usar la herramienta y los pasos a seguir para completarla cuando se usa en un proceso de adquisición, descargue aquí la Guía del Usuario de la herramienta de Coste del Ciclo de Vida para la adquisición pública ecológica de </t>
    </r>
    <r>
      <rPr>
        <sz val="11"/>
        <color rgb="FF000000"/>
        <rFont val="Arial"/>
        <family val="2"/>
        <charset val="1"/>
      </rPr>
      <t>iluminación interior</t>
    </r>
    <r>
      <rPr>
        <sz val="11"/>
        <color theme="1"/>
        <rFont val="Arial"/>
        <family val="2"/>
        <charset val="1"/>
      </rPr>
      <t>:</t>
    </r>
  </si>
  <si>
    <t>Datos y Resultados del CCV</t>
  </si>
  <si>
    <r>
      <rPr>
        <b/>
        <sz val="11"/>
        <rFont val="Arial"/>
        <family val="2"/>
      </rPr>
      <t>Como autoridad pública, recuerde introducir datos solo en las celdas BLANCAS de la sección A.</t>
    </r>
    <r>
      <rPr>
        <sz val="11"/>
        <color rgb="FF000000"/>
        <rFont val="Arial"/>
        <family val="2"/>
      </rPr>
      <t xml:space="preserve"> Haga clic en el botón superior [+] para comparar hasta 10 productos.</t>
    </r>
  </si>
  <si>
    <t>A. Datos proporcionados por la autoridad contratante: Parámetros comunes para el cálculo de los costes del ciclo de vida</t>
  </si>
  <si>
    <t>Características básicas de cada estancia o zona del edificio incluida en la licitación:</t>
  </si>
  <si>
    <t>c</t>
  </si>
  <si>
    <t>Identificación del tipo de estancia o zona del edificio:</t>
  </si>
  <si>
    <t>Número de estancias o zonas del edificio del mismo tipo:</t>
  </si>
  <si>
    <t>unidades</t>
  </si>
  <si>
    <t>Parámetros básicos para los cálculos del CCV:</t>
  </si>
  <si>
    <t>País</t>
  </si>
  <si>
    <t>[HAGA CLIC PARA SELECCIONAR]</t>
  </si>
  <si>
    <t>Moneda</t>
  </si>
  <si>
    <t>Período de evaluación del CCV</t>
  </si>
  <si>
    <t>años</t>
  </si>
  <si>
    <t>Tasa de descuento (opcional)</t>
  </si>
  <si>
    <t>%</t>
  </si>
  <si>
    <t>Parámetros básicos para el cálculo de los costes de funcionamiento:</t>
  </si>
  <si>
    <t>Precio de la electricidad</t>
  </si>
  <si>
    <t>Incremento anual del precio de la electricidad (opcional)</t>
  </si>
  <si>
    <t>El consumo de energía se evaluará en función de:</t>
  </si>
  <si>
    <r>
      <rPr>
        <sz val="11"/>
        <rFont val="Arial"/>
        <family val="2"/>
      </rPr>
      <t>Área (en m</t>
    </r>
    <r>
      <rPr>
        <vertAlign val="superscript"/>
        <sz val="11"/>
        <color rgb="FF000000"/>
        <rFont val="Arial"/>
        <family val="2"/>
      </rPr>
      <t>2</t>
    </r>
    <r>
      <rPr>
        <sz val="11"/>
        <color rgb="FF000000"/>
        <rFont val="Arial"/>
        <family val="2"/>
      </rPr>
      <t>) de la estancia o zona del edificio a iluminar:</t>
    </r>
  </si>
  <si>
    <t>m2</t>
  </si>
  <si>
    <t>Horas anuales de funcionamiento del sistema de iluminación:</t>
  </si>
  <si>
    <t>horas/año</t>
  </si>
  <si>
    <t>Parámetros básicos para el cálculo de los costes de mantenimiento:</t>
  </si>
  <si>
    <t>Los costes de mantenimiento se evaluarán en función de:</t>
  </si>
  <si>
    <t>Coste medio de mantenimiento de la autoridad (incluida la mano de obra y los equipos necesarios):</t>
  </si>
  <si>
    <t>Costes de sustitución de luminarias</t>
  </si>
  <si>
    <t>Costes de sustitución de fuentes luminosas por luminaria</t>
  </si>
  <si>
    <t>Costes de sustitución de balasto / mecanismo de control por luminaria</t>
  </si>
  <si>
    <t>Otros costes anuales de mantenimiento</t>
  </si>
  <si>
    <t>Otros costes de la autoridad por estancia o zona del edificio (opcional):</t>
  </si>
  <si>
    <t>Otros costes iniciales extraordinarios</t>
  </si>
  <si>
    <t>Seguros, impuestos y tasas</t>
  </si>
  <si>
    <t>Costes de intereses</t>
  </si>
  <si>
    <t>Otros costes anuales</t>
  </si>
  <si>
    <t>Parámetros básicos para el cálculo de los costes de externalidades medioambientales (opcional):</t>
  </si>
  <si>
    <r>
      <rPr>
        <sz val="11"/>
        <rFont val="Arial"/>
        <family val="2"/>
      </rPr>
      <t>Emisiones de CO</t>
    </r>
    <r>
      <rPr>
        <vertAlign val="subscript"/>
        <sz val="11"/>
        <color rgb="FF000000"/>
        <rFont val="Arial"/>
        <family val="2"/>
      </rPr>
      <t>2</t>
    </r>
    <r>
      <rPr>
        <sz val="11"/>
        <color rgb="FF000000"/>
        <rFont val="Arial"/>
        <family val="2"/>
      </rPr>
      <t>-eq del mix eléctrico nacional</t>
    </r>
  </si>
  <si>
    <r>
      <rPr>
        <sz val="9"/>
        <color rgb="FF000000"/>
        <rFont val="Arial"/>
        <family val="2"/>
        <charset val="1"/>
      </rPr>
      <t>kg CO</t>
    </r>
    <r>
      <rPr>
        <vertAlign val="subscript"/>
        <sz val="9"/>
        <color rgb="FF000000"/>
        <rFont val="Arial"/>
        <family val="2"/>
        <charset val="1"/>
      </rPr>
      <t>2</t>
    </r>
    <r>
      <rPr>
        <sz val="9"/>
        <color rgb="FF000000"/>
        <rFont val="Arial"/>
        <family val="2"/>
        <charset val="1"/>
      </rPr>
      <t>eq/kWh</t>
    </r>
  </si>
  <si>
    <t>o</t>
  </si>
  <si>
    <r>
      <rPr>
        <sz val="11"/>
        <rFont val="Arial"/>
        <family val="2"/>
      </rPr>
      <t>Inserte las emisiones de CO</t>
    </r>
    <r>
      <rPr>
        <vertAlign val="subscript"/>
        <sz val="11"/>
        <color rgb="FF000000"/>
        <rFont val="Arial"/>
        <family val="2"/>
      </rPr>
      <t>2</t>
    </r>
    <r>
      <rPr>
        <sz val="11"/>
        <color rgb="FF000000"/>
        <rFont val="Arial"/>
        <family val="2"/>
      </rPr>
      <t>-eq de su contrato de electricidad</t>
    </r>
  </si>
  <si>
    <r>
      <rPr>
        <sz val="9"/>
        <rFont val="Arial"/>
        <family val="2"/>
      </rPr>
      <t>kg CO</t>
    </r>
    <r>
      <rPr>
        <vertAlign val="subscript"/>
        <sz val="9"/>
        <color rgb="FF000000"/>
        <rFont val="Arial"/>
        <family val="2"/>
      </rPr>
      <t>2</t>
    </r>
    <r>
      <rPr>
        <sz val="9"/>
        <color rgb="FF000000"/>
        <rFont val="Arial"/>
        <family val="2"/>
      </rPr>
      <t>eq/kWh</t>
    </r>
  </si>
  <si>
    <r>
      <rPr>
        <sz val="11"/>
        <rFont val="Arial"/>
        <family val="2"/>
      </rPr>
      <t>Coste de CO</t>
    </r>
    <r>
      <rPr>
        <vertAlign val="subscript"/>
        <sz val="11"/>
        <color rgb="FF000000"/>
        <rFont val="Arial"/>
        <family val="2"/>
      </rPr>
      <t>2</t>
    </r>
    <r>
      <rPr>
        <sz val="11"/>
        <color rgb="FF000000"/>
        <rFont val="Arial"/>
        <family val="2"/>
      </rPr>
      <t>-eq</t>
    </r>
  </si>
  <si>
    <t>B. Datos proporcionados por los licitadores: Información sobre su oferta (proporcionada A TRAVÉS DE LA HOJA DE RESPUESTA DEL LICITADOR)</t>
  </si>
  <si>
    <t>No inserte datos aquí, estos datos provienen automáticamente de la «Hoja de respuestas del licitador».</t>
  </si>
  <si>
    <t>Identificación del licitador:</t>
  </si>
  <si>
    <t>Nombre de identificación del licitador</t>
  </si>
  <si>
    <t>Parámetros de coste de adquisición e instalación:</t>
  </si>
  <si>
    <t>Número de luminarias tipo 1</t>
  </si>
  <si>
    <t>Coste de luminaria - incluidos todos los elementos</t>
  </si>
  <si>
    <t>Coste de instalación de luminaria - incluidos todos los trabajos y recursos (ver especificaciones de la licitación)</t>
  </si>
  <si>
    <t>Número de luminarias tipo 2</t>
  </si>
  <si>
    <t>Número de luminarias tipo 3</t>
  </si>
  <si>
    <t>Número de luminarias tipo 4</t>
  </si>
  <si>
    <t>Número de luminarias tipo 5</t>
  </si>
  <si>
    <t>Costes de aparatos y mecanismos de control de la iluminación</t>
  </si>
  <si>
    <t>Coste de instalación de mecanismos/aparatos - incluidos todos los trabajos y recursos (véanse especificaciones de la licitación)</t>
  </si>
  <si>
    <t>Otros costes iniciales extraordinarios (entrega, cursos de formación, manuales, ampliación de garantía, etc.)</t>
  </si>
  <si>
    <t>Parámetros del coste operativo:</t>
  </si>
  <si>
    <t>Indicador numérico de energía de iluminación (LENI) de la estancia o zona</t>
  </si>
  <si>
    <t>kWh/m2.año</t>
  </si>
  <si>
    <t>Potencia de la luminaria tipo 1 (incluidas pérdidas en funcionamiento y otras)</t>
  </si>
  <si>
    <t>W</t>
  </si>
  <si>
    <t>Factor de reducción debido a todos los sistemas de control de iluminación propuestos</t>
  </si>
  <si>
    <t>Potencia de la luminaria tipo 2 (incluidas pérdidas en funcionamiento y otras)</t>
  </si>
  <si>
    <t>Potencia de la luminaria tipo 3 (incluidas pérdidas en funcionamiento y otras)</t>
  </si>
  <si>
    <t>Potencia de la luminaria tipo 4 (incluidas pérdidas en funcionamiento y otras)</t>
  </si>
  <si>
    <t>Potencia de la luminaria tipo 5 (incluidas pérdidas en funcionamiento y otras)</t>
  </si>
  <si>
    <t>Parámetros del coste de mantenimiento:</t>
  </si>
  <si>
    <t>Vida útil de luminarias tipo 1</t>
  </si>
  <si>
    <t>Vida útil de la fuente de luz</t>
  </si>
  <si>
    <t>horas</t>
  </si>
  <si>
    <t>Coste de la fuente de luz</t>
  </si>
  <si>
    <t>Coste de sustitución de la fuente de luz - incluidos todos los trabajos y recursos</t>
  </si>
  <si>
    <t>Vida útil del balasto / mecanismo de control</t>
  </si>
  <si>
    <t>Coste del balasto / mecanismo de control</t>
  </si>
  <si>
    <t>Coste de sustitución del balasto / mecanismo de control - incluidos todos los trabajos y recursos</t>
  </si>
  <si>
    <t>Vida útil de luminarias tipo 2</t>
  </si>
  <si>
    <t>Vida útil de luminarias tipo 3</t>
  </si>
  <si>
    <t>Vida útil de luminarias tipo 4</t>
  </si>
  <si>
    <t>Vida útil de luminarias tipo 5</t>
  </si>
  <si>
    <t>Otros costes anuales de mantenimiento / reparación (ver especificaciones de la licitación)</t>
  </si>
  <si>
    <t xml:space="preserve"> C. Resultados CCV (por columna y en total)</t>
  </si>
  <si>
    <t>Costes de inversión (adquisición e instalación)</t>
  </si>
  <si>
    <t>Costes de funcionamiento</t>
  </si>
  <si>
    <t>Costes de mantenimiento y reparación</t>
  </si>
  <si>
    <t>Otros costes</t>
  </si>
  <si>
    <t>Costes de externalidades</t>
  </si>
  <si>
    <t>Coste del ciclo de vida</t>
  </si>
  <si>
    <t>Consumo de energía</t>
  </si>
  <si>
    <t>kWh</t>
  </si>
  <si>
    <r>
      <rPr>
        <b/>
        <sz val="11"/>
        <color rgb="FFFFFFFF"/>
        <rFont val="Arial"/>
        <family val="2"/>
        <charset val="1"/>
      </rPr>
      <t>Emisiones de CO</t>
    </r>
    <r>
      <rPr>
        <b/>
        <sz val="9"/>
        <color rgb="FFFFFFFF"/>
        <rFont val="Arial"/>
        <family val="2"/>
        <charset val="1"/>
      </rPr>
      <t>2-eq</t>
    </r>
  </si>
  <si>
    <r>
      <rPr>
        <sz val="9"/>
        <color rgb="FF000000"/>
        <rFont val="Arial"/>
        <family val="2"/>
        <charset val="1"/>
      </rPr>
      <t>kg CO</t>
    </r>
    <r>
      <rPr>
        <vertAlign val="subscript"/>
        <sz val="9"/>
        <color rgb="FF000000"/>
        <rFont val="Arial"/>
        <family val="2"/>
        <charset val="1"/>
      </rPr>
      <t>2</t>
    </r>
    <r>
      <rPr>
        <sz val="9"/>
        <color rgb="FF000000"/>
        <rFont val="Arial"/>
        <family val="2"/>
        <charset val="1"/>
      </rPr>
      <t>eq</t>
    </r>
  </si>
  <si>
    <t>Total costes de inversión (adquisición e instalación)</t>
  </si>
  <si>
    <t>Total costes de funcionamiento</t>
  </si>
  <si>
    <t>Total costes de mantenimiento y reparación</t>
  </si>
  <si>
    <t>Total otros costes</t>
  </si>
  <si>
    <t>Total costes de externalidades</t>
  </si>
  <si>
    <t>Total coste del ciclo de vida</t>
  </si>
  <si>
    <t>Total consumo de energía</t>
  </si>
  <si>
    <r>
      <rPr>
        <b/>
        <sz val="11"/>
        <color rgb="FFFFFFFF"/>
        <rFont val="Arial"/>
        <family val="2"/>
        <charset val="1"/>
      </rPr>
      <t>Total emisiones CO</t>
    </r>
    <r>
      <rPr>
        <b/>
        <sz val="9"/>
        <color rgb="FFFFFFFF"/>
        <rFont val="Arial"/>
        <family val="2"/>
        <charset val="1"/>
      </rPr>
      <t>2-eq</t>
    </r>
  </si>
  <si>
    <t>Hoja de respuestas del licitador</t>
  </si>
  <si>
    <t>Descripción de las instalaciones</t>
  </si>
  <si>
    <t>Identificación de la instalación:</t>
  </si>
  <si>
    <t>Nombre de identificación del licitador:</t>
  </si>
  <si>
    <t>Datos para evaluar la oferta económica según el CCV y optar a la adjudicación del contrato</t>
  </si>
  <si>
    <t>Índice de consumo anual de energía (AECI):</t>
  </si>
  <si>
    <t>LENI de la estancia o zona del edificio</t>
  </si>
  <si>
    <t>Información de las luminarias y sus componentes:</t>
  </si>
  <si>
    <t>unidades/estancia o zona</t>
  </si>
  <si>
    <t>Potencia de la luminaria (incluidas pérdidas en funcionamiento y otras)</t>
  </si>
  <si>
    <t>Factor de reducción</t>
  </si>
  <si>
    <t>Vida útil de la luminaria</t>
  </si>
  <si>
    <t>Información de aparatos y mecanismos de control externo:</t>
  </si>
  <si>
    <t>Coste de aparatos y mecanismos de control externo</t>
  </si>
  <si>
    <t>Otros costes de mantenimiento y reparación:</t>
  </si>
  <si>
    <t>Otros costes anuales - para inspecciones y otros (ver especificaciones de la licitación)</t>
  </si>
  <si>
    <t>Definiciones y Fórmulas</t>
  </si>
  <si>
    <t>Elemento de la herramienta</t>
  </si>
  <si>
    <t>Descripción</t>
  </si>
  <si>
    <t>Fórmula</t>
  </si>
  <si>
    <t>Datos proporcionados por la autoridad contratante: Parámetros comunes para el cálculo de los costes del ciclo de vida</t>
  </si>
  <si>
    <t xml:space="preserve">Identificador de cada tipo de estancia o zona del edificio (vestíbulo, pasillo, etc.) incluido en los documentos de la licitación y evaluado con la herramienta (por ejemplo, estancia A, pasillo B, etc.). Cada tipo de estancia o zona del edificio debe tener las mismas características. Si difieren en tamaño, función, ocupación anual, etc. y requieren diferentes soluciones de iluminación, haga alusión a cada tipo en una columna diferente.
 </t>
  </si>
  <si>
    <t xml:space="preserve">Número de estancias o zonas del edificio del mismo tipo y mismas características incluidas en cada columna de la herramienta.
 </t>
  </si>
  <si>
    <t xml:space="preserve">Menú desplegable para seleccionar el país con el fin de indicar automáticamente la moneda y obtener las emisiones promedio de CO2 de la combinación nacional de electricidad (según los datos incluidos en la pestaña Datos de referencia).
 </t>
  </si>
  <si>
    <t xml:space="preserve">Se indica automáticamente según el país.
</t>
  </si>
  <si>
    <t xml:space="preserve">Número de años durante los cuales calcular y comparar los costes del ciclo de vida de diferentes soluciones. Una vida útil o un periodo de evaluación más corto otorga mayor peso al precio de compra, mientras que una vida útil más larga otorga mayor relevancia a los costes de funcionamiento y mantenimiento.
Se puede usar como referencia una vida útil de 20 años para luminarias, de acuerdo con la recomendación de la anterior herramienta CCV de la UE basada en los «Estudios preparatorios para el requisito de diseño ecológico de productos que utilizan energía. Informe final. Lote 8 Iluminación de oficinas. 2007» de la Comisión Europea (DG TREN).
 </t>
  </si>
  <si>
    <t>Tasa de descuento</t>
  </si>
  <si>
    <r>
      <rPr>
        <sz val="11"/>
        <rFont val="Arial"/>
        <family val="2"/>
        <charset val="1"/>
      </rPr>
      <t>Coeficiente utilizado para transformar el coste futuro en valor presente.</t>
    </r>
    <r>
      <rPr>
        <sz val="11"/>
        <rFont val="Arial"/>
        <family val="2"/>
        <charset val="1"/>
      </rPr>
      <t xml:space="preserve"> </t>
    </r>
    <r>
      <rPr>
        <sz val="11"/>
        <rFont val="Arial"/>
        <family val="2"/>
        <charset val="1"/>
      </rPr>
      <t>Esto se denomina descuento y consiste en aplicar una tasa de descuento seleccionada de modo que cada coste futuro que ocurra durante el periodo de evaluación se ajuste y exprese en relación con el tiempo presente.</t>
    </r>
    <r>
      <rPr>
        <sz val="11"/>
        <rFont val="Arial"/>
        <family val="2"/>
        <charset val="1"/>
      </rPr>
      <t xml:space="preserve"> </t>
    </r>
    <r>
      <rPr>
        <sz val="11"/>
        <rFont val="Arial"/>
        <family val="2"/>
        <charset val="1"/>
      </rPr>
      <t>Una tasa de descuento más alta reduce el peso de los costes de funcionamiento, mantenimiento, externalidades y otros costes anuales en el cálculo total.</t>
    </r>
    <r>
      <rPr>
        <sz val="11"/>
        <rFont val="Arial"/>
        <family val="2"/>
        <charset val="1"/>
      </rPr>
      <t xml:space="preserve"> 
</t>
    </r>
    <r>
      <rPr>
        <sz val="11"/>
        <color rgb="FF000000"/>
        <rFont val="Arial"/>
        <family val="2"/>
        <charset val="1"/>
      </rPr>
      <t>Como referencia, se puede utilizar una tasa de descuento del 1,8% para la iluminación interior, como se recomienda en la anterior herramienta CCV de la UE basada en los «Estudios preparatorios para el requisito de diseño ecológico de productos que utilizan energía. Informe final. Lote 8 Iluminación de oficinas. 2007» de la Comisión Europea (DG TREN).</t>
    </r>
    <r>
      <rPr>
        <sz val="11"/>
        <color rgb="FF000000"/>
        <rFont val="Arial"/>
        <family val="2"/>
        <charset val="1"/>
      </rPr>
      <t xml:space="preserve">
</t>
    </r>
    <r>
      <rPr>
        <sz val="11"/>
        <color rgb="FF000000"/>
        <rFont val="Arial"/>
        <family val="2"/>
        <charset val="1"/>
      </rPr>
      <t>Otra alternativa es usar la recomendación de la Dirección General de Política Regional y Urbana (DG REGIO) de la Comisión Europea, que establece como norma general una tasa de descuento social del 5% en los Estados miembros de cohesión y del 3% en otros Estados miembros.</t>
    </r>
    <r>
      <rPr>
        <sz val="11"/>
        <color rgb="FF000000"/>
        <rFont val="Arial"/>
        <family val="2"/>
        <charset val="1"/>
      </rPr>
      <t xml:space="preserve"> 
</t>
    </r>
    <r>
      <rPr>
        <sz val="11"/>
        <color rgb="FF000000"/>
        <rFont val="Arial"/>
        <family val="2"/>
        <charset val="1"/>
      </rPr>
      <t>Para un cálculo más simple, establezca la tasa de descuento en 0.</t>
    </r>
  </si>
  <si>
    <t>Para transformar los costes futuros en valor presente, se utilizan 3 factores para transformar los costes futuros puntuales o los costes anualizados que se producen durante el periodo de evaluación. Son los siguientes:
Factor de valor presente puntual = 1/(1+Tasa de descuento) / 1000)^(año n)
Factor de valor presente general = 1/Tasa de descuento x [1-(1/1+Tasa de descuento))^(periodo de evaluación)]
Factor de valor presente de funcionamiento = 1/(tasa de descuento – incremento del precio de la electricidad) x [1-((1+incremento del precio de la electricidad) / (1 + Tasa de descuento))^(Periodo de evaluación)]</t>
  </si>
  <si>
    <t xml:space="preserve">Coste del suministro de electricidad, incluidos todos los impuestos y tasas (moneda/kWh). Sirve para calcular los costos de funcionamiento vinculados al consumo de energía del sistema de iluminación.
  </t>
  </si>
  <si>
    <t>Incremento anual del precio de la electricidad</t>
  </si>
  <si>
    <r>
      <rPr>
        <sz val="11"/>
        <rFont val="Arial"/>
        <family val="2"/>
      </rPr>
      <t>Aumento medio del precio de la electricidad en el país o en la autoridad.</t>
    </r>
    <r>
      <rPr>
        <sz val="11"/>
        <rFont val="Arial"/>
        <family val="2"/>
      </rPr>
      <t xml:space="preserve"> </t>
    </r>
    <r>
      <rPr>
        <sz val="11"/>
        <rFont val="Arial"/>
        <family val="2"/>
      </rPr>
      <t>Debe incluir todos los impuestos y tasas no recuperables y ajustarse para eliminar el efecto de la inflación.</t>
    </r>
    <r>
      <rPr>
        <sz val="11"/>
        <rFont val="Arial"/>
        <family val="2"/>
      </rPr>
      <t xml:space="preserve"> </t>
    </r>
    <r>
      <rPr>
        <sz val="11"/>
        <rFont val="Arial"/>
        <family val="2"/>
      </rPr>
      <t xml:space="preserve">Para las cifras nacionales, puede revisar los datos estadísticos oficiales (disponibles, por ejemplo, en </t>
    </r>
    <r>
      <rPr>
        <i/>
        <sz val="11"/>
        <color rgb="FF000000"/>
        <rFont val="Arial"/>
        <family val="2"/>
      </rPr>
      <t>Eurostat - Base de datos temática / Medio ambiente y energía / Energía (nrg) / Estadísticas de energía - precios del gas natural y la electricidad (nrg_price) / Precio de la electricidad para consumidores no domésticos (nrg_pc_205)</t>
    </r>
    <r>
      <rPr>
        <sz val="11"/>
        <color rgb="FF000000"/>
        <rFont val="Arial"/>
        <family val="2"/>
      </rPr>
      <t>; para la cifra de su propia organización, puede consultar las facturas de electricidad de, por ejemplo, los últimos 5 años y ajustar para eliminar el efecto de la inflación.</t>
    </r>
    <r>
      <rPr>
        <sz val="11"/>
        <color rgb="FF000000"/>
        <rFont val="Arial"/>
        <family val="2"/>
      </rPr>
      <t xml:space="preserve"> 
</t>
    </r>
    <r>
      <rPr>
        <sz val="11"/>
        <color rgb="FF000000"/>
        <rFont val="Arial"/>
        <family val="2"/>
      </rPr>
      <t>Para un cálculo más simple, establezca la tasa de descuento en 0.</t>
    </r>
    <r>
      <rPr>
        <sz val="11"/>
        <color rgb="FF000000"/>
        <rFont val="Arial"/>
        <family val="2"/>
      </rPr>
      <t xml:space="preserve">
 </t>
    </r>
  </si>
  <si>
    <t xml:space="preserve">Menú desplegable para seleccionar cómo se calculará el consumo de energía durante el periodo de evaluación, lo que influye en la información que los licitadores deben proporcionar para calcularlo. Esto puede depender de:
1) El indicador numérico de energía de iluminación (LENI) de la estancia o zona del edificio, basado en EN 15193 o equivalente, si así se requiere en los documentos de la licitación. El LENI dividido entre el área a iluminar proporcionará el consumo de energía anual de la instalación.
2) O según las horas anuales de funcionamiento definidas por la autoridad y la potencia de las luminarias y los factores de reducción de consumo de los sistemas de control propuestos por los licitadores. La multiplicación de ambos parámetros proporcionará el consumo anual de energía de la instalación. 
 </t>
  </si>
  <si>
    <t>Área (en m2) de la estancia o zona del edificio a iluminar</t>
  </si>
  <si>
    <t xml:space="preserve">Área (en m2) de cada tipo de estancia o zona del edificio que debe iluminar el sistema. Esto solo se requiere para calcular los costes de funcionamiento cuando se pide a los licitadores que calculen el indicador numérico de energía de iluminación (LENI) de la estancia o zona del edificio. 
 </t>
  </si>
  <si>
    <t>Horas de funcionamiento del sistema de iluminación</t>
  </si>
  <si>
    <t xml:space="preserve">Horas anuales de funcionamiento del sistema de iluminación de la estancia o zona del edificio, según los datos reales de su edificio o las normas existentes, como, por ejemplo, la EN 15193 o equivalente.
</t>
  </si>
  <si>
    <t>Costes de mantenimiento</t>
  </si>
  <si>
    <t xml:space="preserve">Menú desplegable para seleccionar cómo se calcularán los costes de mantenimiento en la herramienta. Existen dos opciones:
1) En función de las propias cifras de la autoridad contratante, si el mantenimiento es realizado por su personal y con recursos propios o si se gestiona en un contrato diferente.
2) En función de las cifras proporcionadas por los licitadores. Esto es relevante si las tareas de mantenimiento serán realizadas por el propio contratista o si se prevén innovaciones en la licitación que podrían reducir los costes de mantenimiento (básicamente, en términos del tiempo necesario para las sustituciones) y, por lo tanto, se prefiere una estimación por parte de los licitadores. En esos casos, las autoridades contratantes deben especificarlo claramente en los documentos de la licitación, incluido cómo deben calcularse esos costes y qué parámetros comunes deben usarse (como el coste de la mano de obra por hora) y los licitadores deben detallar en sus ofertas cómo se ha calculado la estimación para garantizar su exactitud.
 </t>
  </si>
  <si>
    <t>Índice de costes de mantenimiento de la autoridad</t>
  </si>
  <si>
    <t xml:space="preserve">Costes de la sustitución de luminarias, fuentes de luz, balastos / mecanismos de control y otros costes anuales de mantenimiento cubiertos por la autoridad contratante, ya sea con su propio personal o mediante un contrato de mantenimiento diferente. Estos costes deben incluir tanto los costes de mano de obra como el coste de cualquier equipo o máquina necesaria, pero deben excluir los costes de las propias piezas sustituidas (luminarias, fuentes de luz o balastos), ya que dependerán de las ofertas de los licitadores).
Estos parámetros de costes deben dejarse en blanco si los costes de mantenimiento forman parte de las ofertas de los licitadores o si, como se ha explicado anteriormente, las ofertas pueden incluir innovaciones que afectan a los costes de mantenimiento y, por lo tanto, la autoridad contratante prefiere solicitar a los licitadores que proporcionen una estimación basada en los costes de mantenimiento que serán evaluados en lugar de usar sus propios datos.
 </t>
  </si>
  <si>
    <t>Otros costes a indicar por la autoridad:</t>
  </si>
  <si>
    <t xml:space="preserve">Costes incurridos por la autoridad al comienzo del contrato, independientes de las ofertas y no incluidos en categorías de costes anteriores (por ejemplo, capacitación del personal, configuraciones, etc.). Deben proporcionarse por estancia o zona del edificio.
 </t>
  </si>
  <si>
    <t xml:space="preserve">Costes a pagar por la autoridad (si no se incluyen en las ofertas de los licitadores) en concepto de seguros, impuestos y otras tarifas asociadas a la adquisición y uso de instalaciones de iluminación interior (excepto el IVA, ya que las ofertas deben evaluarse sin incluir el IVA). Deben proporcionarse por estancia o zona del edificio.
</t>
  </si>
  <si>
    <t xml:space="preserve">Estimación de costes anuales incurridos a través de un tercero (generalmente una institución financiera) para financiar la adquisición.  Deben proporcionarse por estancia o zona del edificio.
</t>
  </si>
  <si>
    <t xml:space="preserve">Costes anuales incurridos por la autoridad, independientes de las ofertas y no incluidos en categorías de costes anteriores (por ejemplo, capacitación periódica, etc.).  Deben proporcionarse por estancia o zona del edificio.
</t>
  </si>
  <si>
    <t>Parámetros básicos para tener en cuenta las externalidades medioambientales (costes de externalidades):</t>
  </si>
  <si>
    <r>
      <rPr>
        <sz val="11"/>
        <rFont val="Arial"/>
        <family val="2"/>
        <charset val="1"/>
      </rPr>
      <t>Emisiones de CO</t>
    </r>
    <r>
      <rPr>
        <sz val="8"/>
        <color rgb="FF000000"/>
        <rFont val="Arial"/>
        <family val="2"/>
        <charset val="1"/>
      </rPr>
      <t>2-eq</t>
    </r>
    <r>
      <rPr>
        <sz val="11"/>
        <color rgb="FF000000"/>
        <rFont val="Arial"/>
        <family val="2"/>
        <charset val="1"/>
      </rPr>
      <t xml:space="preserve"> del mix eléctrico nacional</t>
    </r>
  </si>
  <si>
    <r>
      <rPr>
        <sz val="11"/>
        <rFont val="Arial"/>
        <family val="2"/>
        <charset val="1"/>
      </rPr>
      <t>Factor de</t>
    </r>
    <r>
      <rPr>
        <sz val="11"/>
        <color rgb="FF000000"/>
        <rFont val="Arial"/>
        <family val="2"/>
        <charset val="1"/>
      </rPr>
      <t xml:space="preserve"> emisiones del mix eléctrico nacional (en kg CO</t>
    </r>
    <r>
      <rPr>
        <sz val="8"/>
        <color rgb="FF000000"/>
        <rFont val="Arial"/>
        <family val="2"/>
        <charset val="1"/>
      </rPr>
      <t>2-eq</t>
    </r>
    <r>
      <rPr>
        <sz val="11"/>
        <color rgb="FF000000"/>
        <rFont val="Arial"/>
        <family val="2"/>
        <charset val="1"/>
      </rPr>
      <t>/kWh) proporcionado automáticamente según el país seleccionado.</t>
    </r>
    <r>
      <rPr>
        <sz val="11"/>
        <color rgb="FF000000"/>
        <rFont val="Arial"/>
        <family val="2"/>
        <charset val="1"/>
      </rPr>
      <t xml:space="preserve"> </t>
    </r>
    <r>
      <rPr>
        <sz val="11"/>
        <color rgb="FF000000"/>
        <rFont val="Arial"/>
        <family val="2"/>
        <charset val="1"/>
      </rPr>
      <t>Se utiliza para calcular el impacto climático o la externalidad (emisiones totales de CO2-eq) como consecuencia del consumo de electricidad de las instalaciones.</t>
    </r>
    <r>
      <rPr>
        <sz val="11"/>
        <color rgb="FF000000"/>
        <rFont val="Arial"/>
        <family val="2"/>
        <charset val="1"/>
      </rPr>
      <t xml:space="preserve"> </t>
    </r>
    <r>
      <rPr>
        <sz val="11"/>
        <color rgb="FF000000"/>
        <rFont val="Arial"/>
        <family val="2"/>
        <charset val="1"/>
      </rPr>
      <t>La fuente son los conjuntos de datos de la huella ambiental de thinkstep AG, concretamente el factor del cambio climático en la evaluación de impacto del ciclo de vida (LCIA) para el mix eléctrico de cada país 1kV-60kV; AC, mix de tecnología; mix de consumo, al consumidor; 1kV - 60kV- desarrollado en el marco de la fase piloto de la Huella Ambiental de la Comisión (2013-2018).</t>
    </r>
    <r>
      <rPr>
        <sz val="11"/>
        <color rgb="FF000000"/>
        <rFont val="Arial"/>
        <family val="2"/>
        <charset val="1"/>
      </rPr>
      <t xml:space="preserve"> </t>
    </r>
    <r>
      <rPr>
        <sz val="11"/>
        <color rgb="FF000000"/>
        <rFont val="Arial"/>
        <family val="2"/>
        <charset val="1"/>
      </rPr>
      <t>Datos válidos hasta diciembre de 2020.</t>
    </r>
    <r>
      <rPr>
        <sz val="11"/>
        <color rgb="FF000000"/>
        <rFont val="Arial"/>
        <family val="2"/>
        <charset val="1"/>
      </rPr>
      <t xml:space="preserve">
 </t>
    </r>
  </si>
  <si>
    <r>
      <rPr>
        <sz val="10"/>
        <color rgb="FF000000"/>
        <rFont val="Arial"/>
        <family val="2"/>
        <charset val="1"/>
      </rPr>
      <t xml:space="preserve">Emisiones de </t>
    </r>
    <r>
      <rPr>
        <sz val="11"/>
        <color rgb="FF000000"/>
        <rFont val="Arial"/>
        <family val="2"/>
        <charset val="1"/>
      </rPr>
      <t>CO</t>
    </r>
    <r>
      <rPr>
        <sz val="8"/>
        <color rgb="FF000000"/>
        <rFont val="Arial"/>
        <family val="2"/>
        <charset val="1"/>
      </rPr>
      <t>2-eq</t>
    </r>
    <r>
      <rPr>
        <sz val="10"/>
        <color rgb="FF000000"/>
        <rFont val="Arial"/>
        <family val="2"/>
        <charset val="1"/>
      </rPr>
      <t xml:space="preserve"> de su contrato de electricidad</t>
    </r>
  </si>
  <si>
    <r>
      <rPr>
        <sz val="11"/>
        <rFont val="Arial"/>
        <family val="2"/>
        <charset val="1"/>
      </rPr>
      <t>Factor de emisión de su propio suministro de electricidad (en</t>
    </r>
    <r>
      <rPr>
        <sz val="10"/>
        <rFont val="Arial"/>
        <family val="2"/>
        <charset val="1"/>
      </rPr>
      <t xml:space="preserve"> </t>
    </r>
    <r>
      <rPr>
        <sz val="11"/>
        <rFont val="Arial"/>
        <family val="2"/>
        <charset val="1"/>
      </rPr>
      <t>Kg CO</t>
    </r>
    <r>
      <rPr>
        <sz val="8"/>
        <rFont val="Arial"/>
        <family val="2"/>
        <charset val="1"/>
      </rPr>
      <t>2-eq</t>
    </r>
    <r>
      <rPr>
        <sz val="11"/>
        <rFont val="Arial"/>
        <family val="2"/>
        <charset val="1"/>
      </rPr>
      <t>/kWh</t>
    </r>
    <r>
      <rPr>
        <sz val="10"/>
        <rFont val="Arial"/>
        <family val="2"/>
        <charset val="1"/>
      </rPr>
      <t>).</t>
    </r>
    <r>
      <rPr>
        <sz val="11"/>
        <color rgb="FF000000"/>
        <rFont val="Arial"/>
        <family val="2"/>
        <charset val="1"/>
      </rPr>
      <t xml:space="preserve"> </t>
    </r>
    <r>
      <rPr>
        <sz val="11"/>
        <color rgb="FF000000"/>
        <rFont val="Arial"/>
        <family val="2"/>
        <charset val="1"/>
      </rPr>
      <t>Si se especifica, se utilizarán en lugar del mix nacional para calcular las externalidades climáticas asociadas al consumo de energía de las instalaciones.</t>
    </r>
    <r>
      <rPr>
        <sz val="11"/>
        <color rgb="FF000000"/>
        <rFont val="Arial"/>
        <family val="2"/>
        <charset val="1"/>
      </rPr>
      <t xml:space="preserve">
 </t>
    </r>
  </si>
  <si>
    <r>
      <rPr>
        <sz val="11"/>
        <color rgb="FF000000"/>
        <rFont val="Arial"/>
        <family val="2"/>
        <charset val="1"/>
      </rPr>
      <t>Coste de CO</t>
    </r>
    <r>
      <rPr>
        <sz val="8"/>
        <color rgb="FF000000"/>
        <rFont val="Arial"/>
        <family val="2"/>
        <charset val="1"/>
      </rPr>
      <t>2-eq</t>
    </r>
  </si>
  <si>
    <r>
      <rPr>
        <sz val="11"/>
        <rFont val="Arial"/>
        <family val="2"/>
      </rPr>
      <t>Factor para monetizar, es decir, transformar la externalidad climática (emisiones de CO</t>
    </r>
    <r>
      <rPr>
        <sz val="8"/>
        <color rgb="FF000000"/>
        <rFont val="Arial"/>
        <family val="2"/>
      </rPr>
      <t>2-eq</t>
    </r>
    <r>
      <rPr>
        <sz val="11"/>
        <color rgb="FF000000"/>
        <rFont val="Arial"/>
        <family val="2"/>
      </rPr>
      <t>) en coste.</t>
    </r>
    <r>
      <rPr>
        <sz val="11"/>
        <color rgb="FF000000"/>
        <rFont val="Arial"/>
        <family val="2"/>
      </rPr>
      <t xml:space="preserve"> </t>
    </r>
    <r>
      <rPr>
        <sz val="11"/>
        <color rgb="FF000000"/>
        <rFont val="Arial"/>
        <family val="2"/>
      </rPr>
      <t>En el ámbito de la UE, un informe para la DG Transporte sobre la «Actualización del manual sobre los costes externos del transporte» de Ricardo-AEA, de 2014, propone un valor central de 90 EUR por tonelada (a precios de 2010) de un rango de 48-168 EUR.</t>
    </r>
    <r>
      <rPr>
        <sz val="11"/>
        <color rgb="FF000000"/>
        <rFont val="Arial"/>
        <family val="2"/>
      </rPr>
      <t xml:space="preserve"> </t>
    </r>
    <r>
      <rPr>
        <sz val="11"/>
        <color rgb="FF000000"/>
        <rFont val="Arial"/>
        <family val="2"/>
      </rPr>
      <t>En algunos países, el gobierno puede establecer otras cifras.</t>
    </r>
    <r>
      <rPr>
        <sz val="11"/>
        <color rgb="FF000000"/>
        <rFont val="Arial"/>
        <family val="2"/>
      </rPr>
      <t xml:space="preserve"> </t>
    </r>
    <r>
      <rPr>
        <sz val="11"/>
        <color rgb="FF000000"/>
        <rFont val="Arial"/>
        <family val="2"/>
      </rPr>
      <t>Especifique los costes de la externalidad del cambio climático asegurándose de que la cifra que utiliza se ajuste a los requisitos definidos en el artículo 68.2 de la Directiva 2014/24/UE.</t>
    </r>
    <r>
      <rPr>
        <sz val="11"/>
        <color rgb="FF000000"/>
        <rFont val="Arial"/>
        <family val="2"/>
      </rPr>
      <t xml:space="preserve"> </t>
    </r>
    <r>
      <rPr>
        <sz val="11"/>
        <color rgb="FF000000"/>
        <rFont val="Arial"/>
        <family val="2"/>
      </rPr>
      <t>La herramienta propone utilizar como referencia un coste de externalidad de 90 EUR por tonelada (ajustado a los precios actuales y a la moneda nacional, si corresponde).</t>
    </r>
    <r>
      <rPr>
        <sz val="11"/>
        <color rgb="FF000000"/>
        <rFont val="Arial"/>
        <family val="2"/>
      </rPr>
      <t xml:space="preserve">
</t>
    </r>
  </si>
  <si>
    <t>Datos proporcionados por los licitadores a través de la Hoja de respuestas del licitador: información sobre su oferta</t>
  </si>
  <si>
    <t xml:space="preserve">Nombre de identificación del licitador para identificar rápidamente las propuestas de los licitadores.
 </t>
  </si>
  <si>
    <t>Número de luminarias</t>
  </si>
  <si>
    <t xml:space="preserve">Número de luminarias del mismo tipo en la instalación propuesta para el tipo de estancia o zona del edificio. Se pueden incluir hasta 5 tipos diferentes de luminarias por estancia o zona del edificio.
</t>
  </si>
  <si>
    <t>Coste de la luminaria</t>
  </si>
  <si>
    <t xml:space="preserve">Coste de cada tipo de luminaria, incluidos todos los elementos y componentes (fuentes de luz, balasto, mecanismos de control integrados).
</t>
  </si>
  <si>
    <t xml:space="preserve">Coste de instalación de la luminaria </t>
  </si>
  <si>
    <t xml:space="preserve">Coste de instalación de cada luminaria, incluidos todos los trabajos y recursos necesarios (humanos y materiales). Si el contrato no incluye trabajos de mantenimiento pero este parámetro es obligatorio, este coste se basará en una estimación. En ese caso, las autoridades contratantes deben especificarlo claramente en los documentos de la licitación (incluidos qué parámetros comunes deben usarse en esa estimación, como el coste de la mano de obra por hora) y los licitadores deben detallar cómo se ha calculado la estimación para garantizar su exactitud.
</t>
  </si>
  <si>
    <t xml:space="preserve">Coste de cualquier aparato y mecanismo de control de iluminación externo (manual, temporizadores, sensores de ocupación, control vinculado a la luz del día) que no se incluye como parte de las luminarias que formarán parte de la instalación, ya sea conforme a lo establecido en los documentos de la licitación o a lo que propone en su oferta. 
El coste se especificará por estancia o área del edificio. Si se utiliza un sistema central, se proporcionará un valor medio por tipo de estancia y área del edificio incluida en los documentos de la licitación y en la herramienta.
</t>
  </si>
  <si>
    <t xml:space="preserve">Coste de instalación de los mecanismos </t>
  </si>
  <si>
    <t xml:space="preserve">Coste de la instalación de los aparatos y mecanismos de control de iluminación externa propuestos, incluidos todos los trabajos y recursos (tanto humanos como materiales) para la correcta instalación, ajuste y funcionamiento de los mecanismos. Si el contrato no incluye trabajos de mantenimiento pero este parámetro es obligatorio, este coste se basará en una estimación. En ese caso, las autoridades contratantes deben especificarlo claramente en los documentos de la licitación (incluidos qué parámetros comunes deben usarse en esa estimación, como el coste de la mano de obra por hora) y los licitadores deben detallar cómo se ha calculado la estimación para garantizar su exactitud. 
El coste se especificará por tipo de estancia o área del edificio. Si se utiliza un sistema central, se proporcionará un valor medio por tipo de estancia y área del edificio incluida en los documentos de la licitación y en la herramienta.
</t>
  </si>
  <si>
    <t xml:space="preserve">Coste de otros trabajos iniciales que realizará el contratista al comienzo del contrato (por ejemplo, entrega de componentes, elaboración del manual de la instalación, capacitación del personal de la autoridad, ampliación de garantías, etc.). 
El coste se especificará por tipo de estancia o área del edificio; por lo tanto, proporcione un valor medio por estancia o área del edificio incluida en los documentos de la licitación y en la herramienta.
</t>
  </si>
  <si>
    <t xml:space="preserve">El indicador numérico de energía de iluminación (LENI) de la estancia o zona del edificio, basado en el estándar EN 15193 o equivalente, si así se requiere en los documentos de la licitación. El LENI multiplicado por el área a iluminar proporcionará el consumo de energía anual de la instalación para ese tipo de sala o zona del edificio.
</t>
  </si>
  <si>
    <t>Potencia de la luminaria</t>
  </si>
  <si>
    <t xml:space="preserve">Consumo eléctrico (W) de la luminaria, incluidas todas las pérdidas en funcionamiento, en reposo y otras pérdidas.
</t>
  </si>
  <si>
    <t xml:space="preserve">Factor de reducción relacionado con las horas de funcionamiento de la instalación luminosa de la estancia o zona del edificio debido a la instalación de sistemas de control, según lo requerido en los documentos de la licitación o lo propuesto en las ofertas de los licitadores. Si se aplica una combinación de varios sistemas de control, el factor de reducción total que se debe indicar será el resultado de multiplicar los diferentes factores de reducción de cada sistema de control.
Si no se ha elegido ningún control o no existen en las normas vigentes (como EN 15193 o equivalente) datos para el tipo de estancia o zona, el valor de este campo será 1. 
 </t>
  </si>
  <si>
    <t xml:space="preserve">Vida útil (en años) de cada tipo de luminaria según lo declarado por el fabricante.
</t>
  </si>
  <si>
    <t xml:space="preserve">Vida útil nominal (también denominada vida útil de servicio) de las fuentes de luz (en horas), tras la cual deben ser sustituidas para garantizar la calidad de iluminación mínima de la instalación. Debe calcularse y expresarse utilizando el mismo estándar y la misma escala definidos en los documentos de la licitación para garantizar la comparabilidad.
</t>
  </si>
  <si>
    <t xml:space="preserve">Coste de todas las fuentes de luz en la luminaria (moneda/luminaria). Es decir, si la luminaria incluye más de una fuente de iluminación, multiplique el coste de una por el número de fuentes de iluminación de la luminaria.
</t>
  </si>
  <si>
    <t>Coste de sustitución de la fuente de luz</t>
  </si>
  <si>
    <t xml:space="preserve">Coste de sustituir todas las fuentes de luz en la luminaria, incluidos todos los trabajos y recursos (humanos y materiales, herramientas y maquinaria). 
Si el contrato no incluye trabajos de mantenimiento pero este parámetro es obligatorio, este coste se basará en una estimación. En ese caso, las autoridades contratantes deben especificarlo claramente en los documentos de la licitación (incluido cómo calcularlo y qué parámetros comunes deben usarse, como el coste de la mano de obra por hora) y los licitadores deben detallar cómo se ha calculado para garantizar su exactitud.
</t>
  </si>
  <si>
    <t xml:space="preserve">Vida útil del balasto / mecanismo de control (en horas), después de lo cual deben ser reemplazados. Debe calcularse de acuerdo con las normas y estándares definidos en los documentos de la licitación. 
Si el balasto / mecanismo de control está integrado en la fuente de luz y va a ser sustituido al mismo tiempo, inserte aquí la misma vida útil que para la fuente de luz. Esto debe especificarse en la oferta.
</t>
  </si>
  <si>
    <t xml:space="preserve">Coste de todos los balastos / mecanismos de control en la luminaria (moneda/luminaria). 
Deje este campo en blanco si el balasto / mecanismo de control está integrado en la fuente de luz y, por lo tanto, sus costes están incluidos en los de las fuentes de luz. Esto debe especificarse en la oferta.
</t>
  </si>
  <si>
    <t>Coste de sustitución del balasto / mecanismo de control</t>
  </si>
  <si>
    <t xml:space="preserve">Coste de sustituir todos los balastos / mecanismos de control en la luminaria, incluidos todos los trabajos y recursos (humanos y materiales, herramientas y maquinaria). 
Si el contrato no incluye trabajos de mantenimiento pero este parámetro es obligatorio, este coste se basará en una estimación. En ese caso, las autoridades contratantes deben especificarlo claramente en los documentos de la licitación (incluido cómo calcularlo y qué parámetros comunes deben usarse, como el coste de la mano de obra por hora) y los licitadores deben detallar cómo los han calculado para garantizar su exactitud.
Deje este campo en blanco si el balasto / mecanismo de control está integrado en la fuente de luz y, por lo tanto, sus costes de sustitución están incluidos en el coste de sustitución de la fuente de luz. Esto debe especificarse en la oferta.
 </t>
  </si>
  <si>
    <t xml:space="preserve">Coste de otros trabajos anuales a realizar por los licitadores incluidos en los documentos de la licitación. Podrían incluir inspecciones, limpieza y otro mantenimiento o servicios no cubiertos en otras secciones, según se defina en los documentos de la licitación. 
El coste se especificará por tipo de estancia o área del edificio; por lo tanto, proporcione un valor medio por tipo de estancia o área del edificio incluida en los documentos de la licitación y en la herramienta.
 </t>
  </si>
  <si>
    <t xml:space="preserve"> Cálculos y resultados del CCV</t>
  </si>
  <si>
    <t xml:space="preserve">Los costes de adquisición e instalación (por cada tipo de estancia o zona) que se supone que ocurren al comienzo del contrato. 
 </t>
  </si>
  <si>
    <t>Costes de inversión = (adquisición de la instalación + costes de la instalación) × número de estancias o zonas del mismo tipo</t>
  </si>
  <si>
    <t xml:space="preserve">Coste anual acumulado (por cada tipo de estancia o zona) debido al consumo de energía de las instalaciones durante el periodo de evaluación, expresado en valor presente neto.
</t>
  </si>
  <si>
    <t>Costes de funcionamiento = consumo anual de energía de la instalación × precio de electricidad × factor de valor presente de funcionamiento × número de estancias o zonas del mismo tipo
El consumo anual de energía de la instalación es:
— Valor LENI × Superficie de la estancia o zona; o
—∑(potencia de cada luminaria × factor de reducción debido a los sistemas de control de iluminación × número de luminarias)/ 1000)|</t>
  </si>
  <si>
    <r>
      <rPr>
        <sz val="11"/>
        <rFont val="Arial"/>
        <family val="2"/>
        <charset val="1"/>
      </rPr>
      <t>Costes anuales acumulados de mantenimiento y reparación (por cada tipo de estancia o zona) durante el periodo de evaluación, expresados en valor presente neto.</t>
    </r>
    <r>
      <rPr>
        <sz val="11"/>
        <rFont val="Arial"/>
        <family val="2"/>
        <charset val="1"/>
      </rPr>
      <t xml:space="preserve">
</t>
    </r>
    <r>
      <rPr>
        <sz val="11"/>
        <color rgb="FFFF0000"/>
        <rFont val="Arial"/>
        <family val="2"/>
        <charset val="1"/>
      </rPr>
      <t xml:space="preserve"> </t>
    </r>
  </si>
  <si>
    <t xml:space="preserve">Costes de mantenimiento y reparación = (costes anuales de mantenimiento en valor presente + costes de reinversión en valor presente) × número de estancias o zonas del mismo tipo
Donde:
Costes anuales de mantenimiento en valor presente = [∑ ((costes de adquisición + sustitución de la fuente de luz por luminaria) × número de luminarias × horas anuales de funcionamiento / vida útil de la fuente de luz en horas) + ∑((costes de adquisición + sustitución del balasto por luminaria) × número de luminarias × horas anuales de funcionamiento / vida útil del balasto en horas)+ ∑(otros costes anuales de mantenimiento por parte de la autoridad por luminaria × número de luminarias) + otros costes anuales de mantenimiento por estancia o zona por parte del licitador] × factor de valor presente general
Costes de reinversión en valor actual = ∑ ((Costes de adquisición + instalación/sustitución de luminarias x Número de luminarias x Factor de valor presente puntual (para la vida útil de la luminaria)) </t>
  </si>
  <si>
    <t xml:space="preserve">Otros costes iniciales extraordinarios y costes anuales acumulados (por cada tipo de estancia o zona) por seguros, intereses y otros costes anuales durante el periodo de evaluación, expresados en valor presente neto.
</t>
  </si>
  <si>
    <t>Otros costes = (Otros costes iniciales extraordinarios + ((seguros, impuestos y costes de tasas + Costes de intereses + Otros costes anuales) × Factor de valor presente general)) × Número de productos</t>
  </si>
  <si>
    <t xml:space="preserve">Costes anuales acumulados de externalidades (por cada tipo de estancia o zona) durante el periodo de evaluación, expresados en valor presente neto. 
De acuerdo con la Directiva 2014/24/UE, los costes de externalidad son costes imputados a externalidades medioambientales vinculadas a un producto, servicio o trabajo durante su ciclo de vida (artículo 68). En la herramienta, la única externalidad incluida es el impacto del cambio climático asociado a las emisiones de CO2-eq debido al consumo de energía de los productos durante su uso. 
  </t>
  </si>
  <si>
    <t xml:space="preserve">Costes de externalidades = Consumo anual de energía del producto × emisiones de CO2eq del mix eléctrico del país o el suministro eléctrico de la organización × (Coste de CO2eq)/1000 × Factor de valor presente general × Número de productos </t>
  </si>
  <si>
    <t xml:space="preserve">Coste total de la instalación (por cada tipo de estancia o zona) durante el periodo de evaluación definido.
 </t>
  </si>
  <si>
    <t xml:space="preserve">Coste del ciclo de vida = costes de inversión + costes de funcionamiento + costes de mantenimiento + otros costes + costes de externalidades - valor remanente </t>
  </si>
  <si>
    <t xml:space="preserve">Consumo de energía de la instalación (por cada tipo de estancia o zona) durante el periodo de evaluación (kWh), calculado según el consumo de energía anual.
 </t>
  </si>
  <si>
    <t>Consumo de energía = consumo anual de potencia de la instalación × periodo de evaluación × número de estancias o zonas</t>
  </si>
  <si>
    <t>Emisiones de CO2-eq</t>
  </si>
  <si>
    <r>
      <rPr>
        <sz val="11"/>
        <color rgb="FF000000"/>
        <rFont val="Arial"/>
        <family val="2"/>
        <charset val="1"/>
      </rPr>
      <t>Impacto climático de la instalación (por cada tipo de estancia o zona) durante el periodo de evaluación (kg CO</t>
    </r>
    <r>
      <rPr>
        <sz val="8"/>
        <color rgb="FF000000"/>
        <rFont val="Arial"/>
        <family val="2"/>
        <charset val="1"/>
      </rPr>
      <t>2-eq</t>
    </r>
    <r>
      <rPr>
        <sz val="11"/>
        <color rgb="FF000000"/>
        <rFont val="Arial"/>
        <family val="2"/>
        <charset val="1"/>
      </rPr>
      <t>), calculado en función del consumo de energía de los productos (kWh) y el factor de emisiones de la fuente de energía (kg CO</t>
    </r>
    <r>
      <rPr>
        <sz val="8"/>
        <color rgb="FF000000"/>
        <rFont val="Arial"/>
        <family val="2"/>
        <charset val="1"/>
      </rPr>
      <t>2-eq</t>
    </r>
    <r>
      <rPr>
        <sz val="11"/>
        <color rgb="FF000000"/>
        <rFont val="Arial"/>
        <family val="2"/>
        <charset val="1"/>
      </rPr>
      <t>/kWh).</t>
    </r>
    <r>
      <rPr>
        <sz val="11"/>
        <color rgb="FF000000"/>
        <rFont val="Arial"/>
        <family val="2"/>
        <charset val="1"/>
      </rPr>
      <t xml:space="preserve"> 
</t>
    </r>
  </si>
  <si>
    <t>Emisiones de CO2eq = consumo de energía × emisiones de CO2eq del mix eléctrico del país o el suministro eléctrico de la organización</t>
  </si>
  <si>
    <t>Resultados agregados de todas las instalaciones incluidas en la herramienta</t>
  </si>
  <si>
    <t>Total costes de inversión</t>
  </si>
  <si>
    <t xml:space="preserve">Costes agregados de inversión de todas las instalaciones incluidas en la herramienta.
 </t>
  </si>
  <si>
    <t xml:space="preserve">Costes agregados de funcionamiento de todas las instalaciones incluidas en la herramienta.
</t>
  </si>
  <si>
    <t xml:space="preserve">Costes agregados de mantenimiento y servicio de todas las instalaciones incluidas en la herramienta.
</t>
  </si>
  <si>
    <t xml:space="preserve">Otros costes agregados de todas las instalaciones incluidas en la herramienta. 
</t>
  </si>
  <si>
    <t xml:space="preserve">Costes agregados de externalidades de todas las instalaciones incluidas en la herramienta.
 </t>
  </si>
  <si>
    <t xml:space="preserve">Costes agregados del ciclo de vida de todas las instalaciones incluidas en la herramienta.
 </t>
  </si>
  <si>
    <t xml:space="preserve">Consumo de energía agregado de todas las instalaciones incluidas en la herramienta.
 </t>
  </si>
  <si>
    <t>Total emisiones de CO2-eq</t>
  </si>
  <si>
    <t xml:space="preserve">Impacto climático agregado de todas las instalaciones incluidas en la herramienta.
 </t>
  </si>
  <si>
    <t xml:space="preserve"> C. Resultados</t>
  </si>
  <si>
    <t>Referencia de la instalación en la oferta:</t>
  </si>
  <si>
    <t>Costes de inversión</t>
  </si>
  <si>
    <t>Total</t>
  </si>
  <si>
    <t>Datos de referencia</t>
  </si>
  <si>
    <r>
      <rPr>
        <b/>
        <sz val="12"/>
        <rFont val="Arial"/>
        <family val="2"/>
        <charset val="1"/>
      </rPr>
      <t>Emisiones de CO2eq del mix de red eléctrica</t>
    </r>
  </si>
  <si>
    <t>Opciones de consumo de energía</t>
  </si>
  <si>
    <t>Lista de países</t>
  </si>
  <si>
    <t>Lista de divisas</t>
  </si>
  <si>
    <r>
      <rPr>
        <sz val="11"/>
        <rFont val="Arial"/>
        <family val="2"/>
      </rPr>
      <t>kg CO</t>
    </r>
    <r>
      <rPr>
        <vertAlign val="subscript"/>
        <sz val="11"/>
        <color rgb="FF000000"/>
        <rFont val="Arial"/>
        <family val="2"/>
      </rPr>
      <t>2</t>
    </r>
    <r>
      <rPr>
        <sz val="11"/>
        <color rgb="FF000000"/>
        <rFont val="Arial"/>
        <family val="2"/>
      </rPr>
      <t>eq/kWh</t>
    </r>
  </si>
  <si>
    <t>Austria</t>
  </si>
  <si>
    <t>EUR</t>
  </si>
  <si>
    <t>LENI de la instalación proporcionado</t>
  </si>
  <si>
    <t>Bélgica</t>
  </si>
  <si>
    <t>Cálculos de la herramienta</t>
  </si>
  <si>
    <t>Bulgaria</t>
  </si>
  <si>
    <t>BGN</t>
  </si>
  <si>
    <t>Croacia</t>
  </si>
  <si>
    <t>HRK</t>
  </si>
  <si>
    <t>Chipre</t>
  </si>
  <si>
    <t>Opciones de costes de mantenimiento</t>
  </si>
  <si>
    <t>República Checa</t>
  </si>
  <si>
    <t>CZK</t>
  </si>
  <si>
    <t>Dinamarca</t>
  </si>
  <si>
    <t>DKK</t>
  </si>
  <si>
    <t>Estonia</t>
  </si>
  <si>
    <t>Cifras propias de la autoridad aquí indicadas</t>
  </si>
  <si>
    <t>Finlandia</t>
  </si>
  <si>
    <t>Costes indicados en las ofertas de los licitadores</t>
  </si>
  <si>
    <t>Francia</t>
  </si>
  <si>
    <t>Alemania</t>
  </si>
  <si>
    <t>Grecia</t>
  </si>
  <si>
    <t>Hungría</t>
  </si>
  <si>
    <t>HUF</t>
  </si>
  <si>
    <t>Irlanda</t>
  </si>
  <si>
    <t>Italia</t>
  </si>
  <si>
    <t>Letonia</t>
  </si>
  <si>
    <t>Lituania</t>
  </si>
  <si>
    <t>Luxemburgo</t>
  </si>
  <si>
    <t>Malta</t>
  </si>
  <si>
    <t>Países Bajos</t>
  </si>
  <si>
    <t>Polonia</t>
  </si>
  <si>
    <t>PLN</t>
  </si>
  <si>
    <t>Portugal</t>
  </si>
  <si>
    <t>Rumanía</t>
  </si>
  <si>
    <t>RON</t>
  </si>
  <si>
    <t>Eslovaquia</t>
  </si>
  <si>
    <t>Eslovenia</t>
  </si>
  <si>
    <t>España</t>
  </si>
  <si>
    <t>Suecia</t>
  </si>
  <si>
    <t>SEK</t>
  </si>
  <si>
    <t>Reino Unido</t>
  </si>
  <si>
    <t>GBP</t>
  </si>
  <si>
    <t>Fuente: conjuntos de datos de la huella ambiental de thinkstep AG: factor del cambio climático en la evaluación de impacto del ciclo de vida (LCIA) para el mix eléctrico de cada país 1kV-60kV; AC, mix de tecnología; mix de consumo, al consumidor; 1kV - 60kV- desarrollado en el marco de la fase piloto de la Huella Ambiental de la Comisión (2013-2018) y recuperado el 3 de julio de 2019. Datos válidos hasta diciembre de 2020.</t>
  </si>
  <si>
    <t>Coeficientes de cálculo</t>
  </si>
  <si>
    <t>Factor de valor presente general</t>
  </si>
  <si>
    <t>Factor de valor presente de operación</t>
  </si>
  <si>
    <t>Costes de funcionamiento por estancia o zona</t>
  </si>
  <si>
    <t>Consumo anual de energía</t>
  </si>
  <si>
    <t>kWh/año.estancia</t>
  </si>
  <si>
    <t>Costes anuales de funcionamiento</t>
  </si>
  <si>
    <t>Costes de funcionamiento durante el periodo de evaluación en valor presente neto</t>
  </si>
  <si>
    <t>Costes de mantenimiento y reparación por estancia o zona</t>
  </si>
  <si>
    <t>Costes anuales de mantenimiento de las fuentes de luz</t>
  </si>
  <si>
    <t>Costes anuales de mantenimiento de balastos / mecanismos de control</t>
  </si>
  <si>
    <t xml:space="preserve">Otros costes anuales de mantenimiento y reparación </t>
  </si>
  <si>
    <t>Total costes anuales de mantenimiento y reparación</t>
  </si>
  <si>
    <t>Costes de mantenimiento y reparación durante el periodo de evaluación en valor presente neto</t>
  </si>
  <si>
    <t>Costes de reinversión en luminarias durante el periodo de evaluación en valor presente neto</t>
  </si>
  <si>
    <t>Otros costes por estancia o zona</t>
  </si>
  <si>
    <t>Otros costes anuales durante el periodo de evaluación en valor presente neto</t>
  </si>
  <si>
    <t>Costes de externalidades por estancia o zona</t>
  </si>
  <si>
    <t>Costes anuales de externalidades</t>
  </si>
  <si>
    <t>Costes de externalidades durante el periodo de evaluación en valor presente neto</t>
  </si>
  <si>
    <t>ll</t>
  </si>
  <si>
    <t>Introducción</t>
  </si>
  <si>
    <t>Resultados gráficos</t>
  </si>
  <si>
    <t>Cálculos</t>
  </si>
  <si>
    <r>
      <rPr>
        <b/>
        <sz val="11"/>
        <rFont val="Arial"/>
        <family val="2"/>
      </rPr>
      <t>Servicio de Asistencia Técnica sobre las CPE de la CE y de Ihobe</t>
    </r>
    <r>
      <rPr>
        <sz val="11"/>
        <rFont val="Arial"/>
        <family val="2"/>
        <charset val="1"/>
      </rPr>
      <t xml:space="preserve">
</t>
    </r>
    <r>
      <rPr>
        <sz val="11"/>
        <color rgb="FF000000"/>
        <rFont val="Arial"/>
        <family val="2"/>
        <charset val="1"/>
      </rPr>
      <t xml:space="preserve">Para cualquier consulta acerca de la herramienta CCV, contacte:  
</t>
    </r>
  </si>
  <si>
    <t xml:space="preserve">El servicio de Asistencia Técnica sobre CPE de la CE. Más información en: http://ec.europa.eu/environment/gpp/helpdesk.htm 
</t>
  </si>
  <si>
    <t>Con el servicio de ambientalización y consultas de Ihobe: compra.verde@ihobe.eus</t>
  </si>
  <si>
    <r>
      <t xml:space="preserve">Como </t>
    </r>
    <r>
      <rPr>
        <b/>
        <u/>
        <sz val="11"/>
        <color rgb="FF000000"/>
        <rFont val="Arial"/>
        <family val="2"/>
      </rPr>
      <t>LICITADOR</t>
    </r>
    <r>
      <rPr>
        <sz val="11"/>
        <color rgb="FF000000"/>
        <rFont val="Arial"/>
        <family val="2"/>
      </rPr>
      <t xml:space="preserve">, complete solo </t>
    </r>
    <r>
      <rPr>
        <b/>
        <sz val="11"/>
        <color rgb="FF000000"/>
        <rFont val="Arial"/>
        <family val="2"/>
      </rPr>
      <t>las celdas en blanco de la «Hoja de respuestas del licitador»</t>
    </r>
    <r>
      <rPr>
        <sz val="11"/>
        <color rgb="FF000000"/>
        <rFont val="Arial"/>
        <family val="2"/>
      </rPr>
      <t xml:space="preserve"> (que se copian automáticamente en la sección B de la pestaña «Datos_Resultados_CCV») y proteja la hoja para evitar modificaciones involuntarias por parte de la autoridad contratante. </t>
    </r>
    <r>
      <rPr>
        <sz val="11"/>
        <color rgb="FF1D9E9E"/>
        <rFont val="Arial"/>
        <family val="2"/>
      </rPr>
      <t xml:space="preserve">Para hacerlo, seleccione la hoja y vaya al menú superior de </t>
    </r>
    <r>
      <rPr>
        <i/>
        <sz val="11"/>
        <color rgb="FF1D9E9E"/>
        <rFont val="Arial"/>
        <family val="2"/>
      </rPr>
      <t>Herramientas / Protección / Proteger hoja</t>
    </r>
    <r>
      <rPr>
        <sz val="11"/>
        <color rgb="FF1D9E9E"/>
        <rFont val="Arial"/>
        <family val="2"/>
      </rPr>
      <t xml:space="preserve"> e introduzca una contraseña para proteger la hoja. </t>
    </r>
  </si>
  <si>
    <r>
      <t xml:space="preserve">Como </t>
    </r>
    <r>
      <rPr>
        <b/>
        <u/>
        <sz val="11"/>
        <color theme="1"/>
        <rFont val="Arial"/>
        <family val="2"/>
        <charset val="1"/>
      </rPr>
      <t>AUTORIDAD CONTRATANTE</t>
    </r>
    <r>
      <rPr>
        <sz val="11"/>
        <color theme="1"/>
        <rFont val="Arial"/>
        <family val="2"/>
        <charset val="1"/>
      </rPr>
      <t xml:space="preserve">, complete solo las celdas en </t>
    </r>
    <r>
      <rPr>
        <b/>
        <sz val="11"/>
        <color theme="1"/>
        <rFont val="Arial"/>
        <family val="2"/>
        <charset val="1"/>
      </rPr>
      <t>blanco de la sección A</t>
    </r>
    <r>
      <rPr>
        <sz val="11"/>
        <color theme="1"/>
        <rFont val="Arial"/>
        <family val="2"/>
        <charset val="1"/>
      </rPr>
      <t xml:space="preserve"> </t>
    </r>
    <r>
      <rPr>
        <b/>
        <sz val="11"/>
        <color theme="1"/>
        <rFont val="Arial"/>
        <family val="2"/>
        <charset val="1"/>
      </rPr>
      <t>de la pestaña «Datos_Resultados_CCV»</t>
    </r>
    <r>
      <rPr>
        <sz val="11"/>
        <color theme="1"/>
        <rFont val="Arial"/>
        <family val="2"/>
        <charset val="1"/>
      </rPr>
      <t xml:space="preserve">. Las celdas en </t>
    </r>
    <r>
      <rPr>
        <b/>
        <sz val="11"/>
        <color theme="1"/>
        <rFont val="Arial"/>
        <family val="2"/>
        <charset val="1"/>
      </rPr>
      <t>gris</t>
    </r>
    <r>
      <rPr>
        <sz val="11"/>
        <color theme="1"/>
        <rFont val="Arial"/>
        <family val="2"/>
        <charset val="1"/>
      </rPr>
      <t xml:space="preserve"> se completan u oscurecen automáticamente según la información de otras celdas y pestañas. </t>
    </r>
    <r>
      <rPr>
        <sz val="11"/>
        <color rgb="FF000000"/>
        <rFont val="Arial"/>
        <family val="2"/>
        <charset val="1"/>
      </rPr>
      <t>Recuerde que, para algunos parámetros, es posible que no tenga la información y deba solicitarla a otros departamentos dentro de su organización u otros organismos públicos.</t>
    </r>
    <r>
      <rPr>
        <sz val="11"/>
        <color theme="1"/>
        <rFont val="Arial"/>
        <family val="2"/>
        <charset val="1"/>
      </rPr>
      <t xml:space="preserve">
</t>
    </r>
    <r>
      <rPr>
        <sz val="11"/>
        <color rgb="FF000000"/>
        <rFont val="Arial"/>
        <family val="2"/>
        <charset val="1"/>
      </rPr>
      <t>Posteriormente, proteja todas las hojas excepto la «Datos_Licitadores» para permitir que estos proporcionen sus datos, pero evitando manipulaciones involuntarias de las otras hojas.</t>
    </r>
    <r>
      <rPr>
        <sz val="11"/>
        <color rgb="FF1D9E9E"/>
        <rFont val="Arial"/>
        <family val="2"/>
        <charset val="1"/>
      </rPr>
      <t xml:space="preserve"> Para protegerlas, seleccione una hoja cada vez y vaya al menú superior de </t>
    </r>
    <r>
      <rPr>
        <i/>
        <sz val="11"/>
        <color rgb="FF1D9E9E"/>
        <rFont val="Arial"/>
        <family val="2"/>
        <charset val="1"/>
      </rPr>
      <t>Herramientas / Protección / Proteger hoja</t>
    </r>
    <r>
      <rPr>
        <sz val="11"/>
        <color rgb="FF1D9E9E"/>
        <rFont val="Arial"/>
        <family val="2"/>
        <charset val="1"/>
      </rPr>
      <t xml:space="preserve"> e introduzca una contraseña para proteger la hoja.
</t>
    </r>
  </si>
  <si>
    <t>https://www.ihobe.eus/criterios-ambientales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</si>
</sst>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
    <numFmt numFmtId="165" formatCode="_-* #,##0.000000\ _€_-;\-* #,##0.000000\ _€_-;_-* &quot;-&quot;??\ _€_-;_-@_-"/>
    <numFmt numFmtId="166" formatCode="0.0%"/>
    <numFmt numFmtId="167" formatCode="0.0"/>
  </numFmts>
  <fonts count="68" x14ac:knownFonts="1">
    <font>
      <sz val="10"/>
      <name val="Verdana"/>
      <charset val="1"/>
    </font>
    <font>
      <sz val="11"/>
      <name val="Arial"/>
      <family val="2"/>
      <charset val="1"/>
    </font>
    <font>
      <sz val="24"/>
      <name val="Arial"/>
      <family val="2"/>
      <charset val="1"/>
    </font>
    <font>
      <b/>
      <sz val="22"/>
      <name val="Arial"/>
      <family val="2"/>
      <charset val="1"/>
    </font>
    <font>
      <b/>
      <sz val="12"/>
      <color rgb="FF1D9E9E"/>
      <name val="Arial"/>
      <family val="2"/>
      <charset val="1"/>
    </font>
    <font>
      <b/>
      <sz val="13"/>
      <color rgb="FF1D9E9E"/>
      <name val="Arial"/>
      <family val="2"/>
      <charset val="1"/>
    </font>
    <font>
      <b/>
      <sz val="12"/>
      <color rgb="FF1D9E9E"/>
      <name val="Verdana"/>
      <family val="2"/>
      <charset val="1"/>
    </font>
    <font>
      <b/>
      <sz val="11"/>
      <name val="Arial"/>
      <family val="2"/>
      <charset val="1"/>
    </font>
    <font>
      <sz val="11"/>
      <color rgb="FFFF0000"/>
      <name val="Arial"/>
      <family val="2"/>
      <charset val="1"/>
    </font>
    <font>
      <sz val="11"/>
      <color rgb="FF0070C0"/>
      <name val="Arial"/>
      <family val="2"/>
      <charset val="1"/>
    </font>
    <font>
      <sz val="14"/>
      <name val="Arial"/>
      <family val="2"/>
      <charset val="1"/>
    </font>
    <font>
      <sz val="10"/>
      <name val="Arial"/>
      <family val="2"/>
      <charset val="1"/>
    </font>
    <font>
      <sz val="9"/>
      <name val="Arial"/>
      <family val="2"/>
      <charset val="1"/>
    </font>
    <font>
      <sz val="22"/>
      <name val="Arial"/>
      <family val="2"/>
      <charset val="1"/>
    </font>
    <font>
      <b/>
      <sz val="12"/>
      <color rgb="FFFFFFFF"/>
      <name val="Arial"/>
      <family val="2"/>
      <charset val="1"/>
    </font>
    <font>
      <sz val="9"/>
      <color rgb="FFFFFFFF"/>
      <name val="Arial"/>
      <family val="2"/>
      <charset val="1"/>
    </font>
    <font>
      <sz val="11"/>
      <color rgb="FFFFFFFF"/>
      <name val="Arial"/>
      <family val="2"/>
      <charset val="1"/>
    </font>
    <font>
      <i/>
      <sz val="11"/>
      <color rgb="FF808080"/>
      <name val="Arial"/>
      <family val="2"/>
      <charset val="1"/>
    </font>
    <font>
      <sz val="11"/>
      <color rgb="FF000000"/>
      <name val="Arial"/>
      <family val="2"/>
      <charset val="1"/>
    </font>
    <font>
      <sz val="11"/>
      <color rgb="FFC00000"/>
      <name val="Arial"/>
      <family val="2"/>
      <charset val="1"/>
    </font>
    <font>
      <sz val="8"/>
      <name val="Arial"/>
      <family val="2"/>
      <charset val="1"/>
    </font>
    <font>
      <b/>
      <sz val="11"/>
      <color rgb="FFFFFFFF"/>
      <name val="Arial"/>
      <family val="2"/>
      <charset val="1"/>
    </font>
    <font>
      <b/>
      <sz val="12"/>
      <name val="Arial"/>
      <family val="2"/>
      <charset val="1"/>
    </font>
    <font>
      <b/>
      <sz val="11"/>
      <color rgb="FF000000"/>
      <name val="Arial"/>
      <family val="2"/>
      <charset val="1"/>
    </font>
    <font>
      <sz val="12"/>
      <name val="Arial"/>
      <family val="2"/>
      <charset val="1"/>
    </font>
    <font>
      <b/>
      <sz val="15"/>
      <name val="Arial"/>
      <family val="2"/>
      <charset val="1"/>
    </font>
    <font>
      <b/>
      <sz val="10"/>
      <name val="Arial"/>
      <family val="2"/>
      <charset val="1"/>
    </font>
    <font>
      <sz val="11"/>
      <color theme="1"/>
      <name val="Arial"/>
      <family val="2"/>
    </font>
    <font>
      <sz val="11"/>
      <color theme="1"/>
      <name val="Arial"/>
      <family val="2"/>
      <charset val="1"/>
    </font>
    <font>
      <b/>
      <sz val="11"/>
      <color theme="1"/>
      <name val="Arial"/>
      <family val="2"/>
      <charset val="1"/>
    </font>
    <font>
      <b/>
      <sz val="11"/>
      <color theme="1"/>
      <name val="Arial"/>
      <family val="2"/>
    </font>
    <font>
      <sz val="8"/>
      <color theme="1"/>
      <name val="Arial"/>
      <family val="2"/>
    </font>
    <font>
      <sz val="11"/>
      <name val="Arial"/>
      <family val="2"/>
    </font>
    <font>
      <u/>
      <sz val="10"/>
      <color theme="10"/>
      <name val="Verdana"/>
      <family val="2"/>
    </font>
    <font>
      <sz val="9"/>
      <color rgb="FFFF0000"/>
      <name val="Arial"/>
      <family val="2"/>
      <charset val="1"/>
    </font>
    <font>
      <sz val="10"/>
      <name val="Verdana"/>
      <family val="2"/>
    </font>
    <font>
      <sz val="22"/>
      <color theme="5"/>
      <name val="Arial"/>
      <family val="2"/>
      <charset val="1"/>
    </font>
    <font>
      <sz val="11"/>
      <color rgb="FF1D9E9E"/>
      <name val="Arial"/>
      <family val="2"/>
    </font>
    <font>
      <i/>
      <sz val="11"/>
      <color rgb="FF1D9E9E"/>
      <name val="Arial"/>
      <family val="2"/>
    </font>
    <font>
      <b/>
      <sz val="11"/>
      <name val="Arial"/>
      <family val="2"/>
    </font>
    <font>
      <b/>
      <sz val="10"/>
      <name val="Verdana"/>
      <family val="2"/>
    </font>
    <font>
      <sz val="11"/>
      <color theme="0"/>
      <name val="Arial"/>
      <family val="2"/>
      <charset val="1"/>
    </font>
    <font>
      <sz val="9"/>
      <name val="Verdana"/>
      <family val="2"/>
    </font>
    <font>
      <sz val="9"/>
      <name val="Arial"/>
      <family val="2"/>
    </font>
    <font>
      <sz val="10"/>
      <color rgb="FFFF0000"/>
      <name val="Verdana"/>
      <family val="2"/>
    </font>
    <font>
      <sz val="10"/>
      <name val="Verdana"/>
      <family val="2"/>
    </font>
    <font>
      <b/>
      <sz val="11"/>
      <color theme="0"/>
      <name val="Arial"/>
      <family val="2"/>
      <charset val="1"/>
    </font>
    <font>
      <sz val="24"/>
      <color rgb="FF000000"/>
      <name val="Arial"/>
      <family val="2"/>
      <charset val="1"/>
    </font>
    <font>
      <i/>
      <sz val="11"/>
      <color rgb="FF000000"/>
      <name val="Arial"/>
      <family val="2"/>
      <charset val="1"/>
    </font>
    <font>
      <b/>
      <sz val="11"/>
      <color rgb="FF000000"/>
      <name val="Arial"/>
      <family val="2"/>
    </font>
    <font>
      <sz val="11"/>
      <color rgb="FF000000"/>
      <name val="Arial"/>
      <family val="2"/>
    </font>
    <font>
      <b/>
      <u/>
      <sz val="11"/>
      <color theme="1"/>
      <name val="Arial"/>
      <family val="2"/>
      <charset val="1"/>
    </font>
    <font>
      <sz val="11"/>
      <color rgb="FF1D9E9E"/>
      <name val="Arial"/>
      <family val="2"/>
      <charset val="1"/>
    </font>
    <font>
      <i/>
      <sz val="11"/>
      <color rgb="FF1D9E9E"/>
      <name val="Arial"/>
      <family val="2"/>
      <charset val="1"/>
    </font>
    <font>
      <b/>
      <u/>
      <sz val="11"/>
      <color rgb="FF000000"/>
      <name val="Arial"/>
      <family val="2"/>
    </font>
    <font>
      <vertAlign val="superscript"/>
      <sz val="11"/>
      <color rgb="FF000000"/>
      <name val="Arial"/>
      <family val="2"/>
    </font>
    <font>
      <vertAlign val="subscript"/>
      <sz val="11"/>
      <color rgb="FF000000"/>
      <name val="Arial"/>
      <family val="2"/>
    </font>
    <font>
      <sz val="9"/>
      <color rgb="FF000000"/>
      <name val="Arial"/>
      <family val="2"/>
      <charset val="1"/>
    </font>
    <font>
      <vertAlign val="subscript"/>
      <sz val="9"/>
      <color rgb="FF000000"/>
      <name val="Arial"/>
      <family val="2"/>
      <charset val="1"/>
    </font>
    <font>
      <vertAlign val="subscript"/>
      <sz val="9"/>
      <color rgb="FF000000"/>
      <name val="Arial"/>
      <family val="2"/>
    </font>
    <font>
      <sz val="9"/>
      <color rgb="FF000000"/>
      <name val="Arial"/>
      <family val="2"/>
    </font>
    <font>
      <b/>
      <sz val="9"/>
      <color rgb="FFFFFFFF"/>
      <name val="Arial"/>
      <family val="2"/>
      <charset val="1"/>
    </font>
    <font>
      <i/>
      <sz val="11"/>
      <color rgb="FF000000"/>
      <name val="Arial"/>
      <family val="2"/>
    </font>
    <font>
      <sz val="8"/>
      <color rgb="FF000000"/>
      <name val="Arial"/>
      <family val="2"/>
      <charset val="1"/>
    </font>
    <font>
      <sz val="10"/>
      <color rgb="FF000000"/>
      <name val="Arial"/>
      <family val="2"/>
      <charset val="1"/>
    </font>
    <font>
      <sz val="8"/>
      <color rgb="FF000000"/>
      <name val="Arial"/>
      <family val="2"/>
    </font>
    <font>
      <i/>
      <sz val="10"/>
      <name val="Verdana"/>
      <family val="2"/>
    </font>
    <font>
      <sz val="10"/>
      <name val="Verdana"/>
      <family val="34"/>
    </font>
  </fonts>
  <fills count="37">
    <fill>
      <patternFill patternType="none"/>
    </fill>
    <fill>
      <patternFill patternType="gray125"/>
    </fill>
    <fill>
      <patternFill patternType="solid">
        <fgColor rgb="FFFFFFFF"/>
        <bgColor rgb="FFFFF2CC"/>
      </patternFill>
    </fill>
    <fill>
      <patternFill patternType="solid">
        <fgColor rgb="FF92D050"/>
        <bgColor rgb="FF7DD2D2"/>
      </patternFill>
    </fill>
    <fill>
      <patternFill patternType="solid">
        <fgColor rgb="FFD9D9D9"/>
        <bgColor rgb="FFBEE3D3"/>
      </patternFill>
    </fill>
    <fill>
      <patternFill patternType="solid">
        <fgColor rgb="FF1D9E9E"/>
        <bgColor rgb="FF008080"/>
      </patternFill>
    </fill>
    <fill>
      <patternFill patternType="solid">
        <fgColor rgb="FF333333"/>
        <bgColor rgb="FF333300"/>
      </patternFill>
    </fill>
    <fill>
      <patternFill patternType="solid">
        <fgColor rgb="FF969696"/>
        <bgColor rgb="FF8B8B8B"/>
      </patternFill>
    </fill>
    <fill>
      <patternFill patternType="solid">
        <fgColor rgb="FF808080"/>
        <bgColor rgb="FF8B8B8B"/>
      </patternFill>
    </fill>
    <fill>
      <patternFill patternType="solid">
        <fgColor rgb="FF000000"/>
        <bgColor rgb="FF003300"/>
      </patternFill>
    </fill>
    <fill>
      <patternFill patternType="solid">
        <fgColor rgb="FFFFF2CC"/>
        <bgColor rgb="FFFBE5D6"/>
      </patternFill>
    </fill>
    <fill>
      <patternFill patternType="solid">
        <fgColor rgb="FFD3FFC2"/>
        <bgColor rgb="FFC8EBEB"/>
      </patternFill>
    </fill>
    <fill>
      <patternFill patternType="solid">
        <fgColor rgb="FFBEE3D3"/>
        <bgColor rgb="FFBCE4E5"/>
      </patternFill>
    </fill>
    <fill>
      <patternFill patternType="solid">
        <fgColor rgb="FFBCE4E5"/>
        <bgColor rgb="FFBEE3D3"/>
      </patternFill>
    </fill>
    <fill>
      <patternFill patternType="solid">
        <fgColor rgb="FFE4B5E4"/>
        <bgColor rgb="FFB4C7E7"/>
      </patternFill>
    </fill>
    <fill>
      <patternFill patternType="solid">
        <fgColor rgb="FFE4B5E4"/>
        <bgColor rgb="FFFFF2CC"/>
      </patternFill>
    </fill>
    <fill>
      <patternFill patternType="solid">
        <fgColor theme="0"/>
        <bgColor rgb="FFFFF2CC"/>
      </patternFill>
    </fill>
    <fill>
      <patternFill patternType="solid">
        <fgColor rgb="FFE4B5E4"/>
        <bgColor rgb="FFFFFBCC"/>
      </patternFill>
    </fill>
    <fill>
      <patternFill patternType="solid">
        <fgColor theme="3" tint="0.79998168889431442"/>
        <bgColor rgb="FFFFF2CC"/>
      </patternFill>
    </fill>
    <fill>
      <patternFill patternType="solid">
        <fgColor theme="5" tint="0.79998168889431442"/>
        <bgColor rgb="FFFFF2CC"/>
      </patternFill>
    </fill>
    <fill>
      <patternFill patternType="solid">
        <fgColor theme="5" tint="0.79998168889431442"/>
        <bgColor rgb="FFC3BCE4"/>
      </patternFill>
    </fill>
    <fill>
      <patternFill patternType="solid">
        <fgColor rgb="FFD9D9D9"/>
        <bgColor rgb="FFFFF2CC"/>
      </patternFill>
    </fill>
    <fill>
      <patternFill patternType="solid">
        <fgColor theme="0"/>
        <bgColor rgb="FFFBE5D6"/>
      </patternFill>
    </fill>
    <fill>
      <patternFill patternType="solid">
        <fgColor rgb="FFC8EBEB"/>
        <bgColor rgb="FFB4C7E7"/>
      </patternFill>
    </fill>
    <fill>
      <patternFill patternType="solid">
        <fgColor rgb="FF7DD2D2"/>
        <bgColor rgb="FF008080"/>
      </patternFill>
    </fill>
    <fill>
      <patternFill patternType="solid">
        <fgColor theme="0"/>
        <bgColor indexed="64"/>
      </patternFill>
    </fill>
    <fill>
      <patternFill patternType="solid">
        <fgColor rgb="FFE1F6C9"/>
        <bgColor rgb="FFFFF2CC"/>
      </patternFill>
    </fill>
    <fill>
      <patternFill patternType="solid">
        <fgColor rgb="FFC8EBEB"/>
        <bgColor rgb="FFFFF2CC"/>
      </patternFill>
    </fill>
    <fill>
      <patternFill patternType="solid">
        <fgColor theme="0" tint="-0.499984740745262"/>
        <bgColor rgb="FF8B8B8B"/>
      </patternFill>
    </fill>
    <fill>
      <patternFill patternType="solid">
        <fgColor theme="0" tint="-0.34998626667073579"/>
        <bgColor rgb="FFBEE3D3"/>
      </patternFill>
    </fill>
    <fill>
      <patternFill patternType="solid">
        <fgColor rgb="FFE1F6C9"/>
        <bgColor indexed="64"/>
      </patternFill>
    </fill>
    <fill>
      <patternFill patternType="solid">
        <fgColor theme="0" tint="-0.14999847407452621"/>
        <bgColor rgb="FFFFF2CC"/>
      </patternFill>
    </fill>
    <fill>
      <patternFill patternType="solid">
        <fgColor rgb="FF969696"/>
        <bgColor rgb="FFBEE3D3"/>
      </patternFill>
    </fill>
    <fill>
      <patternFill patternType="solid">
        <fgColor rgb="FF808080"/>
        <bgColor rgb="FFBEE3D3"/>
      </patternFill>
    </fill>
    <fill>
      <patternFill patternType="solid">
        <fgColor rgb="FFFFFF00"/>
        <bgColor rgb="FFFFF2CC"/>
      </patternFill>
    </fill>
    <fill>
      <patternFill patternType="solid">
        <fgColor rgb="FFFFFF00"/>
        <bgColor indexed="64"/>
      </patternFill>
    </fill>
    <fill>
      <patternFill patternType="solid">
        <fgColor theme="8" tint="0.59996337778862885"/>
        <bgColor rgb="FFFFF2CC"/>
      </patternFill>
    </fill>
  </fills>
  <borders count="37">
    <border>
      <left/>
      <right/>
      <top/>
      <bottom/>
      <diagonal/>
    </border>
    <border>
      <left/>
      <right/>
      <top style="thin">
        <color auto="1"/>
      </top>
      <bottom/>
      <diagonal/>
    </border>
    <border>
      <left style="thin">
        <color rgb="FF92D050"/>
      </left>
      <right/>
      <top style="thin">
        <color rgb="FF92D050"/>
      </top>
      <bottom style="thin">
        <color rgb="FF92D050"/>
      </bottom>
      <diagonal/>
    </border>
    <border>
      <left/>
      <right/>
      <top style="thin">
        <color rgb="FF92D050"/>
      </top>
      <bottom style="thin">
        <color rgb="FF92D050"/>
      </bottom>
      <diagonal/>
    </border>
    <border>
      <left/>
      <right style="thin">
        <color rgb="FF92D050"/>
      </right>
      <top style="thin">
        <color rgb="FF92D050"/>
      </top>
      <bottom style="thin">
        <color rgb="FF92D050"/>
      </bottom>
      <diagonal/>
    </border>
    <border>
      <left style="thin">
        <color rgb="FF92D050"/>
      </left>
      <right/>
      <top/>
      <bottom/>
      <diagonal/>
    </border>
    <border>
      <left/>
      <right style="thin">
        <color rgb="FF92D050"/>
      </right>
      <top/>
      <bottom/>
      <diagonal/>
    </border>
    <border>
      <left style="thin">
        <color rgb="FF808080"/>
      </left>
      <right style="thin">
        <color rgb="FF808080"/>
      </right>
      <top style="thin">
        <color rgb="FF808080"/>
      </top>
      <bottom style="thin">
        <color rgb="FF808080"/>
      </bottom>
      <diagonal/>
    </border>
    <border>
      <left style="thin">
        <color rgb="FF92D050"/>
      </left>
      <right/>
      <top/>
      <bottom style="thin">
        <color rgb="FF92D050"/>
      </bottom>
      <diagonal/>
    </border>
    <border>
      <left/>
      <right/>
      <top/>
      <bottom style="thin">
        <color rgb="FF92D050"/>
      </bottom>
      <diagonal/>
    </border>
    <border>
      <left/>
      <right style="thin">
        <color rgb="FF92D050"/>
      </right>
      <top/>
      <bottom style="thin">
        <color rgb="FF92D050"/>
      </bottom>
      <diagonal/>
    </border>
    <border>
      <left style="thin">
        <color rgb="FF1D9E9E"/>
      </left>
      <right/>
      <top style="thin">
        <color rgb="FF1D9E9E"/>
      </top>
      <bottom style="thin">
        <color rgb="FF1D9E9E"/>
      </bottom>
      <diagonal/>
    </border>
    <border>
      <left/>
      <right/>
      <top style="thin">
        <color rgb="FF1D9E9E"/>
      </top>
      <bottom style="thin">
        <color rgb="FF1D9E9E"/>
      </bottom>
      <diagonal/>
    </border>
    <border>
      <left/>
      <right style="thin">
        <color rgb="FF1D9E9E"/>
      </right>
      <top style="thin">
        <color rgb="FF1D9E9E"/>
      </top>
      <bottom style="thin">
        <color rgb="FF1D9E9E"/>
      </bottom>
      <diagonal/>
    </border>
    <border>
      <left style="thin">
        <color rgb="FF1D9E9E"/>
      </left>
      <right/>
      <top/>
      <bottom/>
      <diagonal/>
    </border>
    <border>
      <left/>
      <right style="thin">
        <color rgb="FF1D9E9E"/>
      </right>
      <top/>
      <bottom/>
      <diagonal/>
    </border>
    <border>
      <left style="thin">
        <color rgb="FF1D9E9E"/>
      </left>
      <right/>
      <top/>
      <bottom style="thin">
        <color rgb="FF1D9E9E"/>
      </bottom>
      <diagonal/>
    </border>
    <border>
      <left/>
      <right/>
      <top/>
      <bottom style="thin">
        <color rgb="FF1D9E9E"/>
      </bottom>
      <diagonal/>
    </border>
    <border>
      <left/>
      <right style="thin">
        <color rgb="FF1D9E9E"/>
      </right>
      <top/>
      <bottom style="thin">
        <color rgb="FF1D9E9E"/>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7DD2D2"/>
      </left>
      <right/>
      <top/>
      <bottom style="thin">
        <color rgb="FF7DD2D2"/>
      </bottom>
      <diagonal/>
    </border>
    <border>
      <left/>
      <right/>
      <top/>
      <bottom style="thin">
        <color rgb="FF7DD2D2"/>
      </bottom>
      <diagonal/>
    </border>
    <border>
      <left/>
      <right style="thin">
        <color rgb="FF7DD2D2"/>
      </right>
      <top/>
      <bottom style="thin">
        <color rgb="FF7DD2D2"/>
      </bottom>
      <diagonal/>
    </border>
    <border>
      <left style="thin">
        <color rgb="FF7DD2D2"/>
      </left>
      <right/>
      <top/>
      <bottom/>
      <diagonal/>
    </border>
    <border>
      <left/>
      <right style="thin">
        <color rgb="FF7DD2D2"/>
      </right>
      <top/>
      <bottom/>
      <diagonal/>
    </border>
    <border>
      <left/>
      <right/>
      <top style="thin">
        <color rgb="FFBFBFBF"/>
      </top>
      <bottom style="thin">
        <color rgb="FFBFBFBF"/>
      </bottom>
      <diagonal/>
    </border>
    <border>
      <left/>
      <right/>
      <top style="thin">
        <color rgb="FF92D050"/>
      </top>
      <bottom/>
      <diagonal/>
    </border>
    <border>
      <left/>
      <right/>
      <top style="thin">
        <color rgb="FF1D9E9E"/>
      </top>
      <bottom/>
      <diagonal/>
    </border>
    <border>
      <left/>
      <right/>
      <top style="thin">
        <color rgb="FF7DD2D2"/>
      </top>
      <bottom/>
      <diagonal/>
    </border>
    <border>
      <left/>
      <right/>
      <top style="thin">
        <color rgb="FF7DD2D2"/>
      </top>
      <bottom style="thin">
        <color rgb="FF7DD2D2"/>
      </bottom>
      <diagonal/>
    </border>
    <border>
      <left/>
      <right style="thin">
        <color rgb="FF7DD2D2"/>
      </right>
      <top style="thin">
        <color rgb="FF7DD2D2"/>
      </top>
      <bottom style="thin">
        <color rgb="FF7DD2D2"/>
      </bottom>
      <diagonal/>
    </border>
  </borders>
  <cellStyleXfs count="4">
    <xf numFmtId="0" fontId="0" fillId="0" borderId="0"/>
    <xf numFmtId="0" fontId="33" fillId="0" borderId="0" applyNumberFormat="0" applyFill="0" applyBorder="0" applyAlignment="0" applyProtection="0"/>
    <xf numFmtId="43" fontId="35" fillId="0" borderId="0" applyFont="0" applyFill="0" applyBorder="0" applyAlignment="0" applyProtection="0"/>
    <xf numFmtId="9" fontId="45" fillId="0" borderId="0" applyFont="0" applyFill="0" applyBorder="0" applyAlignment="0" applyProtection="0"/>
  </cellStyleXfs>
  <cellXfs count="340">
    <xf numFmtId="0" fontId="0" fillId="0" borderId="0" xfId="0"/>
    <xf numFmtId="0" fontId="1" fillId="2" borderId="0" xfId="0" applyFont="1" applyFill="1"/>
    <xf numFmtId="0" fontId="1" fillId="2" borderId="0" xfId="0" applyFont="1" applyFill="1" applyAlignment="1">
      <alignment wrapText="1"/>
    </xf>
    <xf numFmtId="49" fontId="2" fillId="2" borderId="0" xfId="0" applyNumberFormat="1" applyFont="1" applyFill="1" applyAlignment="1">
      <alignment horizontal="left"/>
    </xf>
    <xf numFmtId="49" fontId="2" fillId="2" borderId="0" xfId="0" applyNumberFormat="1" applyFont="1" applyFill="1" applyAlignment="1" applyProtection="1">
      <alignment horizontal="left" wrapText="1"/>
    </xf>
    <xf numFmtId="49" fontId="2" fillId="2" borderId="0" xfId="0" applyNumberFormat="1" applyFont="1" applyFill="1" applyAlignment="1" applyProtection="1">
      <alignment horizontal="left" vertical="center"/>
    </xf>
    <xf numFmtId="49" fontId="3" fillId="2" borderId="0" xfId="0" applyNumberFormat="1" applyFont="1" applyFill="1" applyAlignment="1" applyProtection="1">
      <alignment horizontal="left" vertical="center" wrapText="1"/>
    </xf>
    <xf numFmtId="0" fontId="4" fillId="2" borderId="0" xfId="0" applyFont="1" applyFill="1" applyAlignment="1">
      <alignment vertical="center"/>
    </xf>
    <xf numFmtId="0" fontId="5" fillId="2" borderId="0" xfId="0" applyFont="1" applyFill="1" applyAlignment="1">
      <alignment vertical="center" wrapText="1"/>
    </xf>
    <xf numFmtId="0" fontId="4" fillId="2" borderId="0" xfId="0" applyFont="1" applyFill="1" applyAlignment="1">
      <alignment vertical="center" wrapText="1"/>
    </xf>
    <xf numFmtId="0" fontId="6" fillId="0" borderId="0" xfId="0" applyFont="1" applyAlignment="1">
      <alignment vertical="center"/>
    </xf>
    <xf numFmtId="0" fontId="1" fillId="2" borderId="0" xfId="0" applyFont="1" applyFill="1" applyAlignment="1">
      <alignment vertical="top" wrapText="1"/>
    </xf>
    <xf numFmtId="0" fontId="9" fillId="2" borderId="0" xfId="0" applyFont="1" applyFill="1" applyAlignment="1">
      <alignment wrapText="1"/>
    </xf>
    <xf numFmtId="0" fontId="1" fillId="2" borderId="0" xfId="0" applyFont="1" applyFill="1" applyAlignment="1">
      <alignment vertical="center"/>
    </xf>
    <xf numFmtId="0" fontId="0" fillId="0" borderId="0" xfId="0" applyAlignment="1">
      <alignment vertical="center"/>
    </xf>
    <xf numFmtId="0" fontId="1" fillId="2" borderId="1" xfId="0" applyFont="1" applyFill="1" applyBorder="1" applyAlignment="1">
      <alignment wrapText="1"/>
    </xf>
    <xf numFmtId="0" fontId="11" fillId="2" borderId="0" xfId="0" applyFont="1" applyFill="1" applyAlignment="1">
      <alignment horizontal="left" vertical="center"/>
    </xf>
    <xf numFmtId="0" fontId="11" fillId="2" borderId="0" xfId="0" applyFont="1" applyFill="1" applyAlignment="1">
      <alignment horizontal="left" vertical="center" indent="9"/>
    </xf>
    <xf numFmtId="0" fontId="11" fillId="2" borderId="0" xfId="0" applyFont="1" applyFill="1" applyAlignment="1">
      <alignment horizontal="center"/>
    </xf>
    <xf numFmtId="0" fontId="0" fillId="0" borderId="0" xfId="0"/>
    <xf numFmtId="0" fontId="13" fillId="2" borderId="0" xfId="0" applyFont="1" applyFill="1" applyAlignment="1">
      <alignment horizontal="left" vertical="center"/>
    </xf>
    <xf numFmtId="0" fontId="13" fillId="2" borderId="0" xfId="0" applyFont="1" applyFill="1" applyAlignment="1" applyProtection="1">
      <alignment horizontal="left" vertical="center"/>
    </xf>
    <xf numFmtId="0" fontId="13" fillId="2" borderId="0" xfId="0" applyFont="1" applyFill="1" applyAlignment="1">
      <alignment horizontal="center"/>
    </xf>
    <xf numFmtId="0" fontId="1" fillId="2" borderId="0" xfId="0" applyFont="1" applyFill="1" applyAlignment="1">
      <alignment horizontal="left" vertical="center"/>
    </xf>
    <xf numFmtId="0" fontId="1" fillId="2" borderId="0" xfId="0" applyFont="1" applyFill="1" applyAlignment="1">
      <alignment horizontal="left" vertical="center" indent="9"/>
    </xf>
    <xf numFmtId="0" fontId="1" fillId="2" borderId="0" xfId="0" applyFont="1" applyFill="1" applyAlignment="1">
      <alignment horizontal="center"/>
    </xf>
    <xf numFmtId="0" fontId="14" fillId="3" borderId="2" xfId="0" applyFont="1" applyFill="1" applyBorder="1" applyAlignment="1">
      <alignment horizontal="left" vertical="center"/>
    </xf>
    <xf numFmtId="0" fontId="15" fillId="3" borderId="3" xfId="0" applyFont="1" applyFill="1" applyBorder="1" applyAlignment="1">
      <alignment horizontal="center" vertical="center"/>
    </xf>
    <xf numFmtId="0" fontId="16" fillId="3" borderId="3" xfId="0" applyFont="1" applyFill="1" applyBorder="1" applyAlignment="1">
      <alignment horizontal="center"/>
    </xf>
    <xf numFmtId="0" fontId="16" fillId="3" borderId="4" xfId="0" applyFont="1" applyFill="1" applyBorder="1" applyAlignment="1">
      <alignment horizontal="left" vertical="center"/>
    </xf>
    <xf numFmtId="0" fontId="12" fillId="2" borderId="0" xfId="0" applyFont="1" applyFill="1" applyBorder="1" applyAlignment="1">
      <alignment horizontal="center" vertical="center"/>
    </xf>
    <xf numFmtId="0" fontId="1" fillId="2" borderId="0" xfId="0" applyFont="1" applyFill="1" applyBorder="1" applyAlignment="1">
      <alignment horizontal="center"/>
    </xf>
    <xf numFmtId="0" fontId="1" fillId="2" borderId="6" xfId="0" applyFont="1" applyFill="1" applyBorder="1" applyAlignment="1">
      <alignment horizontal="left" vertical="center"/>
    </xf>
    <xf numFmtId="0" fontId="1" fillId="2" borderId="7" xfId="0" applyFont="1" applyFill="1" applyBorder="1" applyAlignment="1">
      <alignment horizontal="center"/>
    </xf>
    <xf numFmtId="0" fontId="17" fillId="2" borderId="0" xfId="0" applyFont="1" applyFill="1" applyBorder="1" applyAlignment="1">
      <alignment horizontal="center"/>
    </xf>
    <xf numFmtId="0" fontId="1" fillId="4" borderId="7" xfId="0" applyFont="1" applyFill="1" applyBorder="1" applyAlignment="1">
      <alignment horizontal="center"/>
    </xf>
    <xf numFmtId="2" fontId="1" fillId="2" borderId="7" xfId="0" applyNumberFormat="1" applyFont="1" applyFill="1" applyBorder="1" applyAlignment="1">
      <alignment horizontal="center"/>
    </xf>
    <xf numFmtId="2" fontId="17" fillId="2" borderId="0" xfId="0" applyNumberFormat="1" applyFont="1" applyFill="1" applyBorder="1" applyAlignment="1">
      <alignment horizontal="center"/>
    </xf>
    <xf numFmtId="2" fontId="1" fillId="2" borderId="0" xfId="0" applyNumberFormat="1" applyFont="1" applyFill="1" applyBorder="1" applyAlignment="1">
      <alignment horizontal="center"/>
    </xf>
    <xf numFmtId="0" fontId="12" fillId="0" borderId="0" xfId="0" applyFont="1" applyBorder="1" applyAlignment="1">
      <alignment horizontal="center" vertical="center"/>
    </xf>
    <xf numFmtId="0" fontId="8" fillId="2" borderId="6" xfId="0" applyFont="1" applyFill="1" applyBorder="1" applyAlignment="1">
      <alignment horizontal="left" vertical="center"/>
    </xf>
    <xf numFmtId="0" fontId="1" fillId="2" borderId="0" xfId="0" applyFont="1" applyFill="1" applyAlignment="1">
      <alignment horizontal="left" vertical="center" wrapText="1"/>
    </xf>
    <xf numFmtId="0" fontId="12" fillId="2" borderId="0" xfId="0" applyFont="1" applyFill="1" applyBorder="1" applyAlignment="1">
      <alignment horizontal="center" vertical="center" wrapText="1"/>
    </xf>
    <xf numFmtId="0" fontId="12" fillId="2" borderId="0" xfId="0" applyFont="1" applyFill="1" applyBorder="1" applyAlignment="1">
      <alignment horizontal="center" wrapText="1"/>
    </xf>
    <xf numFmtId="0" fontId="8" fillId="2" borderId="6" xfId="0" applyFont="1" applyFill="1" applyBorder="1" applyAlignment="1">
      <alignment horizontal="left" vertical="center" wrapText="1"/>
    </xf>
    <xf numFmtId="0" fontId="12" fillId="2" borderId="0" xfId="0" applyFont="1" applyFill="1" applyBorder="1" applyAlignment="1">
      <alignment horizontal="center"/>
    </xf>
    <xf numFmtId="0" fontId="12" fillId="2" borderId="9" xfId="0" applyFont="1" applyFill="1" applyBorder="1" applyAlignment="1">
      <alignment horizontal="center" vertical="center"/>
    </xf>
    <xf numFmtId="0" fontId="1" fillId="2" borderId="9" xfId="0" applyFont="1" applyFill="1" applyBorder="1" applyAlignment="1">
      <alignment horizontal="center"/>
    </xf>
    <xf numFmtId="0" fontId="1" fillId="2" borderId="10" xfId="0" applyFont="1" applyFill="1" applyBorder="1" applyAlignment="1">
      <alignment horizontal="left" vertical="center"/>
    </xf>
    <xf numFmtId="0" fontId="11" fillId="2" borderId="0" xfId="0" applyFont="1" applyFill="1" applyAlignment="1" applyProtection="1">
      <alignment horizontal="left" vertical="center"/>
    </xf>
    <xf numFmtId="0" fontId="14" fillId="5" borderId="11" xfId="0" applyFont="1" applyFill="1" applyBorder="1" applyAlignment="1">
      <alignment horizontal="left" vertical="center"/>
    </xf>
    <xf numFmtId="0" fontId="15" fillId="5" borderId="12" xfId="0" applyFont="1" applyFill="1" applyBorder="1" applyAlignment="1">
      <alignment horizontal="center" vertical="center"/>
    </xf>
    <xf numFmtId="0" fontId="16" fillId="5" borderId="12" xfId="0" applyFont="1" applyFill="1" applyBorder="1" applyAlignment="1">
      <alignment horizontal="center"/>
    </xf>
    <xf numFmtId="0" fontId="16" fillId="5" borderId="13" xfId="0" applyFont="1" applyFill="1" applyBorder="1" applyAlignment="1">
      <alignment horizontal="left" vertical="center"/>
    </xf>
    <xf numFmtId="0" fontId="19" fillId="2" borderId="0" xfId="0" applyFont="1" applyFill="1" applyAlignment="1">
      <alignment horizontal="left" vertical="center"/>
    </xf>
    <xf numFmtId="0" fontId="1" fillId="2" borderId="14" xfId="0" applyFont="1" applyFill="1" applyBorder="1" applyAlignment="1">
      <alignment horizontal="left" vertical="center" indent="9"/>
    </xf>
    <xf numFmtId="0" fontId="1" fillId="2" borderId="15" xfId="0" applyFont="1" applyFill="1" applyBorder="1" applyAlignment="1">
      <alignment horizontal="left" vertical="center"/>
    </xf>
    <xf numFmtId="0" fontId="1" fillId="2" borderId="14" xfId="0" applyFont="1" applyFill="1" applyBorder="1" applyAlignment="1">
      <alignment horizontal="left" vertical="center"/>
    </xf>
    <xf numFmtId="0" fontId="1" fillId="2" borderId="0" xfId="0" applyFont="1" applyFill="1" applyBorder="1" applyAlignment="1">
      <alignment horizontal="left" vertical="center"/>
    </xf>
    <xf numFmtId="0" fontId="8" fillId="2" borderId="15" xfId="0" applyFont="1" applyFill="1" applyBorder="1" applyAlignment="1">
      <alignment horizontal="left" vertical="center"/>
    </xf>
    <xf numFmtId="0" fontId="1" fillId="2" borderId="14" xfId="0" applyFont="1" applyFill="1" applyBorder="1" applyAlignment="1">
      <alignment horizontal="left" vertical="center" indent="2"/>
    </xf>
    <xf numFmtId="0" fontId="1" fillId="2" borderId="16" xfId="0" applyFont="1" applyFill="1" applyBorder="1" applyAlignment="1">
      <alignment horizontal="left" vertical="center" indent="9"/>
    </xf>
    <xf numFmtId="0" fontId="12" fillId="2" borderId="17" xfId="0" applyFont="1" applyFill="1" applyBorder="1" applyAlignment="1">
      <alignment horizontal="center" vertical="center"/>
    </xf>
    <xf numFmtId="0" fontId="1" fillId="2" borderId="17" xfId="0" applyFont="1" applyFill="1" applyBorder="1" applyAlignment="1">
      <alignment horizontal="center"/>
    </xf>
    <xf numFmtId="0" fontId="1" fillId="2" borderId="18" xfId="0" applyFont="1" applyFill="1" applyBorder="1" applyAlignment="1">
      <alignment horizontal="left" vertical="center"/>
    </xf>
    <xf numFmtId="0" fontId="14" fillId="6" borderId="19" xfId="0" applyFont="1" applyFill="1" applyBorder="1" applyAlignment="1">
      <alignment horizontal="left" vertical="center"/>
    </xf>
    <xf numFmtId="0" fontId="15" fillId="6" borderId="1" xfId="0" applyFont="1" applyFill="1" applyBorder="1" applyAlignment="1">
      <alignment horizontal="center" vertical="center"/>
    </xf>
    <xf numFmtId="0" fontId="16" fillId="6" borderId="1" xfId="0" applyFont="1" applyFill="1" applyBorder="1" applyAlignment="1">
      <alignment horizontal="center"/>
    </xf>
    <xf numFmtId="0" fontId="16" fillId="6" borderId="20" xfId="0" applyFont="1" applyFill="1" applyBorder="1" applyAlignment="1">
      <alignment horizontal="left" vertical="center"/>
    </xf>
    <xf numFmtId="0" fontId="1" fillId="2" borderId="22" xfId="0" applyFont="1" applyFill="1" applyBorder="1" applyAlignment="1">
      <alignment horizontal="left" vertical="center"/>
    </xf>
    <xf numFmtId="2" fontId="1" fillId="4" borderId="7" xfId="0" applyNumberFormat="1" applyFont="1" applyFill="1" applyBorder="1" applyAlignment="1">
      <alignment horizontal="right" indent="2"/>
    </xf>
    <xf numFmtId="2" fontId="16" fillId="7" borderId="7" xfId="0" applyNumberFormat="1" applyFont="1" applyFill="1" applyBorder="1" applyAlignment="1">
      <alignment horizontal="right" indent="2"/>
    </xf>
    <xf numFmtId="0" fontId="16" fillId="2" borderId="0" xfId="0" applyFont="1" applyFill="1" applyBorder="1" applyAlignment="1">
      <alignment horizontal="center"/>
    </xf>
    <xf numFmtId="2" fontId="16" fillId="8" borderId="7" xfId="0" applyNumberFormat="1" applyFont="1" applyFill="1" applyBorder="1" applyAlignment="1">
      <alignment horizontal="right" indent="2"/>
    </xf>
    <xf numFmtId="2" fontId="1" fillId="2" borderId="0" xfId="0" applyNumberFormat="1" applyFont="1" applyFill="1" applyBorder="1" applyAlignment="1">
      <alignment horizontal="right" indent="2"/>
    </xf>
    <xf numFmtId="0" fontId="12" fillId="2" borderId="24" xfId="0" applyFont="1" applyFill="1" applyBorder="1" applyAlignment="1">
      <alignment horizontal="center" vertical="center"/>
    </xf>
    <xf numFmtId="0" fontId="11" fillId="2" borderId="24" xfId="0" applyFont="1" applyFill="1" applyBorder="1" applyAlignment="1">
      <alignment horizontal="center"/>
    </xf>
    <xf numFmtId="0" fontId="11" fillId="2" borderId="25" xfId="0" applyFont="1" applyFill="1" applyBorder="1" applyAlignment="1">
      <alignment horizontal="left" vertical="center"/>
    </xf>
    <xf numFmtId="49" fontId="1" fillId="2" borderId="0" xfId="0" applyNumberFormat="1" applyFont="1" applyFill="1" applyAlignment="1" applyProtection="1">
      <alignment horizontal="left" vertical="center"/>
    </xf>
    <xf numFmtId="49" fontId="13" fillId="2" borderId="0" xfId="0" applyNumberFormat="1" applyFont="1" applyFill="1" applyAlignment="1" applyProtection="1">
      <alignment horizontal="left" vertical="center"/>
    </xf>
    <xf numFmtId="49" fontId="8" fillId="2" borderId="0" xfId="0" applyNumberFormat="1" applyFont="1" applyFill="1" applyAlignment="1" applyProtection="1">
      <alignment horizontal="left" vertical="center"/>
    </xf>
    <xf numFmtId="0" fontId="7" fillId="2" borderId="29" xfId="0" applyFont="1" applyFill="1" applyBorder="1" applyAlignment="1">
      <alignment horizontal="left" vertical="center"/>
    </xf>
    <xf numFmtId="0" fontId="1" fillId="2" borderId="30" xfId="0" applyFont="1" applyFill="1" applyBorder="1" applyAlignment="1">
      <alignment horizontal="left" vertical="center"/>
    </xf>
    <xf numFmtId="0" fontId="1" fillId="2" borderId="29" xfId="0" applyFont="1" applyFill="1" applyBorder="1" applyAlignment="1">
      <alignment horizontal="left" vertical="center"/>
    </xf>
    <xf numFmtId="0" fontId="17" fillId="2" borderId="0" xfId="0" applyFont="1" applyFill="1" applyBorder="1" applyAlignment="1">
      <alignment horizontal="left" vertical="center" indent="9"/>
    </xf>
    <xf numFmtId="0" fontId="1" fillId="2" borderId="26" xfId="0" applyFont="1" applyFill="1" applyBorder="1" applyAlignment="1">
      <alignment horizontal="left" vertical="center"/>
    </xf>
    <xf numFmtId="0" fontId="12" fillId="2" borderId="27" xfId="0" applyFont="1" applyFill="1" applyBorder="1" applyAlignment="1">
      <alignment horizontal="center" vertical="center"/>
    </xf>
    <xf numFmtId="0" fontId="1" fillId="2" borderId="27" xfId="0" applyFont="1" applyFill="1" applyBorder="1" applyAlignment="1">
      <alignment horizontal="left" vertical="center"/>
    </xf>
    <xf numFmtId="0" fontId="1" fillId="2" borderId="28" xfId="0" applyFont="1" applyFill="1" applyBorder="1" applyAlignment="1">
      <alignment horizontal="left" vertical="center"/>
    </xf>
    <xf numFmtId="0" fontId="1" fillId="2" borderId="0" xfId="0" applyFont="1" applyFill="1" applyBorder="1"/>
    <xf numFmtId="49" fontId="1" fillId="2" borderId="0" xfId="0" applyNumberFormat="1" applyFont="1" applyFill="1" applyBorder="1" applyAlignment="1">
      <alignment wrapText="1"/>
    </xf>
    <xf numFmtId="49" fontId="2" fillId="2" borderId="0" xfId="0" applyNumberFormat="1" applyFont="1" applyFill="1" applyAlignment="1" applyProtection="1">
      <alignment vertical="top"/>
    </xf>
    <xf numFmtId="0" fontId="10" fillId="2" borderId="0" xfId="0" applyFont="1" applyFill="1" applyBorder="1" applyAlignment="1">
      <alignment horizontal="left" vertical="center"/>
    </xf>
    <xf numFmtId="49" fontId="10" fillId="2" borderId="31" xfId="0" applyNumberFormat="1" applyFont="1" applyFill="1" applyBorder="1" applyAlignment="1">
      <alignment horizontal="left" vertical="center" wrapText="1"/>
    </xf>
    <xf numFmtId="0" fontId="10" fillId="2" borderId="31" xfId="0" applyFont="1" applyFill="1" applyBorder="1" applyAlignment="1">
      <alignment horizontal="left" vertical="center"/>
    </xf>
    <xf numFmtId="0" fontId="1" fillId="2" borderId="0" xfId="0" applyFont="1" applyFill="1" applyBorder="1" applyAlignment="1">
      <alignment horizontal="left" vertical="top"/>
    </xf>
    <xf numFmtId="49" fontId="21" fillId="3" borderId="31" xfId="0" applyNumberFormat="1" applyFont="1" applyFill="1" applyBorder="1" applyAlignment="1">
      <alignment horizontal="left" vertical="center"/>
    </xf>
    <xf numFmtId="49" fontId="23" fillId="3" borderId="31" xfId="0" applyNumberFormat="1" applyFont="1" applyFill="1" applyBorder="1" applyAlignment="1">
      <alignment horizontal="left" vertical="center" wrapText="1"/>
    </xf>
    <xf numFmtId="0" fontId="23" fillId="3" borderId="31" xfId="0" applyFont="1" applyFill="1" applyBorder="1" applyAlignment="1">
      <alignment horizontal="left" vertical="center"/>
    </xf>
    <xf numFmtId="49" fontId="7" fillId="2" borderId="31" xfId="0" applyNumberFormat="1" applyFont="1" applyFill="1" applyBorder="1" applyAlignment="1">
      <alignment horizontal="left" vertical="center"/>
    </xf>
    <xf numFmtId="49" fontId="1" fillId="2" borderId="31" xfId="0" applyNumberFormat="1" applyFont="1" applyFill="1" applyBorder="1" applyAlignment="1">
      <alignment horizontal="left" vertical="top" wrapText="1"/>
    </xf>
    <xf numFmtId="0" fontId="1" fillId="2" borderId="31" xfId="0" applyFont="1" applyFill="1" applyBorder="1" applyAlignment="1">
      <alignment horizontal="left" vertical="top"/>
    </xf>
    <xf numFmtId="49" fontId="21" fillId="5" borderId="31" xfId="0" applyNumberFormat="1" applyFont="1" applyFill="1" applyBorder="1" applyAlignment="1">
      <alignment horizontal="left" vertical="center"/>
    </xf>
    <xf numFmtId="49" fontId="1" fillId="5" borderId="31" xfId="0" applyNumberFormat="1" applyFont="1" applyFill="1" applyBorder="1" applyAlignment="1">
      <alignment horizontal="left" vertical="top" wrapText="1"/>
    </xf>
    <xf numFmtId="0" fontId="1" fillId="5" borderId="31" xfId="0" applyFont="1" applyFill="1" applyBorder="1" applyAlignment="1">
      <alignment horizontal="left" vertical="top"/>
    </xf>
    <xf numFmtId="0" fontId="1" fillId="2" borderId="0" xfId="0" applyFont="1" applyFill="1" applyBorder="1" applyAlignment="1">
      <alignment horizontal="left" vertical="center"/>
    </xf>
    <xf numFmtId="49" fontId="1" fillId="9" borderId="31" xfId="0" applyNumberFormat="1" applyFont="1" applyFill="1" applyBorder="1" applyAlignment="1">
      <alignment horizontal="left" vertical="top" wrapText="1"/>
    </xf>
    <xf numFmtId="0" fontId="1" fillId="9" borderId="31" xfId="0" applyFont="1" applyFill="1" applyBorder="1" applyAlignment="1">
      <alignment horizontal="left" vertical="top"/>
    </xf>
    <xf numFmtId="0" fontId="24" fillId="2" borderId="0" xfId="0" applyFont="1" applyFill="1" applyAlignment="1">
      <alignment vertical="center"/>
    </xf>
    <xf numFmtId="0" fontId="1" fillId="2" borderId="0" xfId="0" applyFont="1" applyFill="1" applyAlignment="1">
      <alignment horizontal="center" vertical="center"/>
    </xf>
    <xf numFmtId="49" fontId="1" fillId="2" borderId="0" xfId="0" applyNumberFormat="1" applyFont="1" applyFill="1" applyAlignment="1" applyProtection="1">
      <alignment horizontal="center" vertical="center"/>
    </xf>
    <xf numFmtId="0" fontId="25" fillId="10" borderId="0" xfId="0" applyFont="1" applyFill="1" applyAlignment="1">
      <alignment horizontal="left" vertical="center"/>
    </xf>
    <xf numFmtId="0" fontId="11" fillId="10" borderId="0" xfId="0" applyFont="1" applyFill="1" applyBorder="1" applyAlignment="1">
      <alignment horizontal="center" vertical="center"/>
    </xf>
    <xf numFmtId="0" fontId="1" fillId="2" borderId="0" xfId="0" applyFont="1" applyFill="1" applyAlignment="1">
      <alignment horizontal="center" vertical="center" wrapText="1"/>
    </xf>
    <xf numFmtId="2" fontId="1" fillId="10" borderId="0" xfId="0" applyNumberFormat="1" applyFont="1" applyFill="1" applyAlignment="1">
      <alignment horizontal="center" vertical="center"/>
    </xf>
    <xf numFmtId="0" fontId="0" fillId="2" borderId="0" xfId="0" applyFill="1"/>
    <xf numFmtId="0" fontId="11" fillId="10" borderId="0" xfId="0" applyFont="1" applyFill="1" applyAlignment="1">
      <alignment horizontal="center" vertical="center"/>
    </xf>
    <xf numFmtId="0" fontId="25" fillId="11" borderId="0" xfId="0" applyFont="1" applyFill="1" applyAlignment="1">
      <alignment vertical="center"/>
    </xf>
    <xf numFmtId="0" fontId="1" fillId="11" borderId="0" xfId="0" applyFont="1" applyFill="1" applyAlignment="1">
      <alignment horizontal="center" vertical="center"/>
    </xf>
    <xf numFmtId="0" fontId="11" fillId="11" borderId="0" xfId="0" applyFont="1" applyFill="1" applyAlignment="1">
      <alignment horizontal="center" vertical="center"/>
    </xf>
    <xf numFmtId="0" fontId="7" fillId="11" borderId="0" xfId="0" applyFont="1" applyFill="1" applyAlignment="1">
      <alignment horizontal="center" vertical="center" wrapText="1"/>
    </xf>
    <xf numFmtId="2" fontId="1" fillId="11" borderId="0" xfId="0" applyNumberFormat="1" applyFont="1" applyFill="1" applyAlignment="1">
      <alignment horizontal="center" vertical="center"/>
    </xf>
    <xf numFmtId="0" fontId="25" fillId="12" borderId="0" xfId="0" applyFont="1" applyFill="1" applyAlignment="1">
      <alignment horizontal="left" vertical="center"/>
    </xf>
    <xf numFmtId="0" fontId="7" fillId="12" borderId="0" xfId="0" applyFont="1" applyFill="1" applyAlignment="1">
      <alignment horizontal="center" vertical="center"/>
    </xf>
    <xf numFmtId="0" fontId="0" fillId="2" borderId="0" xfId="0" applyFill="1" applyAlignment="1">
      <alignment horizontal="center" vertical="center" wrapText="1"/>
    </xf>
    <xf numFmtId="0" fontId="1" fillId="12" borderId="0" xfId="0" applyFont="1" applyFill="1" applyAlignment="1">
      <alignment horizontal="center" vertical="center" wrapText="1"/>
    </xf>
    <xf numFmtId="0" fontId="7" fillId="12" borderId="0" xfId="0" applyFont="1" applyFill="1" applyAlignment="1">
      <alignment horizontal="center" vertical="center" wrapText="1"/>
    </xf>
    <xf numFmtId="0" fontId="1" fillId="12" borderId="0" xfId="0" applyFont="1" applyFill="1" applyAlignment="1">
      <alignment horizontal="center" vertical="center"/>
    </xf>
    <xf numFmtId="2" fontId="1" fillId="12" borderId="0" xfId="0" applyNumberFormat="1" applyFont="1" applyFill="1" applyAlignment="1">
      <alignment horizontal="center" vertical="center"/>
    </xf>
    <xf numFmtId="0" fontId="25" fillId="13" borderId="0" xfId="0" applyFont="1" applyFill="1" applyAlignment="1">
      <alignment horizontal="left" vertical="center"/>
    </xf>
    <xf numFmtId="0" fontId="1" fillId="13" borderId="0" xfId="0" applyFont="1" applyFill="1" applyAlignment="1">
      <alignment horizontal="center" vertical="center"/>
    </xf>
    <xf numFmtId="0" fontId="7" fillId="13" borderId="0" xfId="0" applyFont="1" applyFill="1" applyAlignment="1">
      <alignment horizontal="center" vertical="center"/>
    </xf>
    <xf numFmtId="0" fontId="1" fillId="13" borderId="0" xfId="0" applyFont="1" applyFill="1" applyAlignment="1">
      <alignment horizontal="center" vertical="center" wrapText="1"/>
    </xf>
    <xf numFmtId="0" fontId="7" fillId="13" borderId="0" xfId="0" applyFont="1" applyFill="1" applyAlignment="1">
      <alignment horizontal="center" vertical="center" wrapText="1"/>
    </xf>
    <xf numFmtId="2" fontId="1" fillId="13" borderId="0" xfId="0" applyNumberFormat="1" applyFont="1" applyFill="1" applyAlignment="1">
      <alignment horizontal="center" vertical="center"/>
    </xf>
    <xf numFmtId="0" fontId="28" fillId="2" borderId="0" xfId="0" applyFont="1" applyFill="1" applyAlignment="1">
      <alignment vertical="top" wrapText="1"/>
    </xf>
    <xf numFmtId="0" fontId="27" fillId="2" borderId="0" xfId="0" applyFont="1" applyFill="1" applyAlignment="1">
      <alignment vertical="top" wrapText="1"/>
    </xf>
    <xf numFmtId="0" fontId="25" fillId="14" borderId="0" xfId="0" applyFont="1" applyFill="1" applyAlignment="1">
      <alignment horizontal="left" vertical="center"/>
    </xf>
    <xf numFmtId="0" fontId="1" fillId="14" borderId="0" xfId="0" applyFont="1" applyFill="1" applyAlignment="1">
      <alignment horizontal="center" vertical="center"/>
    </xf>
    <xf numFmtId="0" fontId="0" fillId="14" borderId="0" xfId="0" applyFill="1" applyAlignment="1">
      <alignment horizontal="center" vertical="center"/>
    </xf>
    <xf numFmtId="0" fontId="1" fillId="14" borderId="0" xfId="0" applyFont="1" applyFill="1" applyAlignment="1">
      <alignment horizontal="center" vertical="center" wrapText="1"/>
    </xf>
    <xf numFmtId="0" fontId="7" fillId="14" borderId="0" xfId="0" applyFont="1" applyFill="1" applyAlignment="1">
      <alignment horizontal="center" vertical="center" wrapText="1"/>
    </xf>
    <xf numFmtId="2" fontId="0" fillId="14" borderId="0" xfId="0" applyNumberFormat="1" applyFill="1" applyAlignment="1">
      <alignment horizontal="center" vertical="center"/>
    </xf>
    <xf numFmtId="49" fontId="32" fillId="2" borderId="31" xfId="0" applyNumberFormat="1" applyFont="1" applyFill="1" applyBorder="1" applyAlignment="1">
      <alignment horizontal="left" vertical="top" wrapText="1"/>
    </xf>
    <xf numFmtId="0" fontId="34" fillId="0" borderId="0" xfId="0" applyFont="1" applyBorder="1" applyAlignment="1">
      <alignment horizontal="center"/>
    </xf>
    <xf numFmtId="9" fontId="1" fillId="2" borderId="7" xfId="0" applyNumberFormat="1" applyFont="1" applyFill="1" applyBorder="1" applyAlignment="1">
      <alignment horizontal="center" vertical="center" wrapText="1"/>
    </xf>
    <xf numFmtId="0" fontId="1" fillId="2" borderId="0" xfId="0" applyFont="1" applyFill="1" applyBorder="1" applyAlignment="1">
      <alignment horizontal="center" vertical="center" wrapText="1"/>
    </xf>
    <xf numFmtId="49" fontId="1" fillId="0" borderId="31" xfId="0" applyNumberFormat="1" applyFont="1" applyFill="1" applyBorder="1" applyAlignment="1">
      <alignment horizontal="left" vertical="top" wrapText="1"/>
    </xf>
    <xf numFmtId="164" fontId="1" fillId="4" borderId="7" xfId="0" applyNumberFormat="1" applyFont="1" applyFill="1" applyBorder="1" applyAlignment="1">
      <alignment horizontal="center"/>
    </xf>
    <xf numFmtId="164" fontId="17" fillId="2" borderId="0" xfId="0" applyNumberFormat="1" applyFont="1" applyFill="1" applyBorder="1" applyAlignment="1">
      <alignment horizontal="center"/>
    </xf>
    <xf numFmtId="0" fontId="12" fillId="16" borderId="0" xfId="0" applyFont="1" applyFill="1" applyBorder="1" applyAlignment="1">
      <alignment horizontal="center" vertical="center"/>
    </xf>
    <xf numFmtId="2" fontId="1" fillId="14" borderId="0" xfId="0" applyNumberFormat="1" applyFont="1" applyFill="1" applyAlignment="1">
      <alignment horizontal="center" vertical="center"/>
    </xf>
    <xf numFmtId="0" fontId="22" fillId="15" borderId="0" xfId="0" applyFont="1" applyFill="1" applyAlignment="1">
      <alignment vertical="center"/>
    </xf>
    <xf numFmtId="0" fontId="24" fillId="15" borderId="0" xfId="0" applyFont="1" applyFill="1" applyAlignment="1">
      <alignment vertical="center"/>
    </xf>
    <xf numFmtId="0" fontId="1" fillId="15" borderId="0" xfId="0" applyFont="1" applyFill="1" applyBorder="1" applyAlignment="1">
      <alignment horizontal="left" vertical="top"/>
    </xf>
    <xf numFmtId="0" fontId="1" fillId="15" borderId="0" xfId="0" applyFont="1" applyFill="1" applyBorder="1" applyAlignment="1">
      <alignment horizontal="center" vertical="center"/>
    </xf>
    <xf numFmtId="0" fontId="7" fillId="15" borderId="0" xfId="0" applyFont="1" applyFill="1" applyBorder="1" applyAlignment="1">
      <alignment horizontal="left" vertical="top"/>
    </xf>
    <xf numFmtId="0" fontId="1" fillId="15" borderId="0" xfId="0" applyFont="1" applyFill="1" applyBorder="1" applyAlignment="1">
      <alignment horizontal="left" vertical="top" wrapText="1"/>
    </xf>
    <xf numFmtId="165" fontId="32" fillId="17" borderId="0" xfId="2" applyNumberFormat="1" applyFont="1" applyFill="1" applyBorder="1" applyAlignment="1">
      <alignment horizontal="center" vertical="center"/>
    </xf>
    <xf numFmtId="0" fontId="1" fillId="15" borderId="0" xfId="0" applyFont="1" applyFill="1"/>
    <xf numFmtId="0" fontId="22" fillId="18" borderId="0" xfId="0" applyFont="1" applyFill="1" applyAlignment="1">
      <alignment vertical="center"/>
    </xf>
    <xf numFmtId="0" fontId="24" fillId="18" borderId="0" xfId="0" applyFont="1" applyFill="1" applyAlignment="1">
      <alignment vertical="center"/>
    </xf>
    <xf numFmtId="0" fontId="1" fillId="18" borderId="0" xfId="0" applyFont="1" applyFill="1" applyBorder="1" applyAlignment="1">
      <alignment horizontal="left" vertical="top"/>
    </xf>
    <xf numFmtId="0" fontId="1" fillId="18" borderId="0" xfId="0" applyFont="1" applyFill="1" applyBorder="1" applyAlignment="1">
      <alignment horizontal="center" vertical="center"/>
    </xf>
    <xf numFmtId="0" fontId="7" fillId="18" borderId="0" xfId="0" applyFont="1" applyFill="1" applyBorder="1" applyAlignment="1">
      <alignment horizontal="left" vertical="top"/>
    </xf>
    <xf numFmtId="0" fontId="1" fillId="18" borderId="0" xfId="0" applyFont="1" applyFill="1" applyBorder="1" applyAlignment="1">
      <alignment horizontal="left" vertical="top" wrapText="1"/>
    </xf>
    <xf numFmtId="0" fontId="1" fillId="18" borderId="0" xfId="0" applyFont="1" applyFill="1"/>
    <xf numFmtId="0" fontId="1" fillId="19" borderId="0" xfId="0" applyFont="1" applyFill="1"/>
    <xf numFmtId="49" fontId="22" fillId="20" borderId="0" xfId="0" applyNumberFormat="1" applyFont="1" applyFill="1" applyAlignment="1" applyProtection="1">
      <alignment horizontal="left" vertical="center"/>
    </xf>
    <xf numFmtId="0" fontId="7" fillId="20" borderId="0" xfId="0" applyFont="1" applyFill="1"/>
    <xf numFmtId="0" fontId="1" fillId="20" borderId="0" xfId="0" applyFont="1" applyFill="1"/>
    <xf numFmtId="1" fontId="1" fillId="11" borderId="0" xfId="0" applyNumberFormat="1" applyFont="1" applyFill="1" applyAlignment="1">
      <alignment horizontal="center" vertical="center"/>
    </xf>
    <xf numFmtId="0" fontId="8" fillId="2" borderId="0" xfId="0" applyFont="1" applyFill="1" applyAlignment="1">
      <alignment horizontal="center" vertical="top" wrapText="1"/>
    </xf>
    <xf numFmtId="2" fontId="1" fillId="21" borderId="7" xfId="0" applyNumberFormat="1" applyFont="1" applyFill="1" applyBorder="1" applyAlignment="1">
      <alignment horizontal="center"/>
    </xf>
    <xf numFmtId="0" fontId="8" fillId="2" borderId="31" xfId="0" applyFont="1" applyFill="1" applyBorder="1" applyAlignment="1">
      <alignment horizontal="left" vertical="top"/>
    </xf>
    <xf numFmtId="0" fontId="32" fillId="2" borderId="0" xfId="0" applyFont="1" applyFill="1" applyAlignment="1">
      <alignment vertical="top" wrapText="1"/>
    </xf>
    <xf numFmtId="0" fontId="37" fillId="2" borderId="0" xfId="0" applyFont="1" applyFill="1" applyAlignment="1">
      <alignment vertical="top" wrapText="1"/>
    </xf>
    <xf numFmtId="0" fontId="39" fillId="2" borderId="0" xfId="0" applyFont="1" applyFill="1" applyAlignment="1">
      <alignment horizontal="left" vertical="center"/>
    </xf>
    <xf numFmtId="49" fontId="1" fillId="2" borderId="0" xfId="0" applyNumberFormat="1" applyFont="1" applyFill="1" applyBorder="1" applyAlignment="1">
      <alignment vertical="center"/>
    </xf>
    <xf numFmtId="0" fontId="1" fillId="22" borderId="0" xfId="0" applyFont="1" applyFill="1" applyAlignment="1">
      <alignment horizontal="center" vertical="center"/>
    </xf>
    <xf numFmtId="0" fontId="7" fillId="22" borderId="0" xfId="0" applyFont="1" applyFill="1" applyBorder="1" applyAlignment="1">
      <alignment horizontal="center" vertical="center"/>
    </xf>
    <xf numFmtId="0" fontId="11" fillId="22" borderId="0" xfId="0" applyFont="1" applyFill="1" applyBorder="1" applyAlignment="1">
      <alignment horizontal="center" vertical="center"/>
    </xf>
    <xf numFmtId="0" fontId="26" fillId="22" borderId="0" xfId="0" applyFont="1" applyFill="1" applyBorder="1" applyAlignment="1">
      <alignment horizontal="center" vertical="center" wrapText="1"/>
    </xf>
    <xf numFmtId="2" fontId="1" fillId="22" borderId="0" xfId="0" applyNumberFormat="1" applyFont="1" applyFill="1" applyAlignment="1">
      <alignment horizontal="center" vertical="center"/>
    </xf>
    <xf numFmtId="0" fontId="11" fillId="22" borderId="0" xfId="0" applyFont="1" applyFill="1" applyAlignment="1">
      <alignment horizontal="center" vertical="center"/>
    </xf>
    <xf numFmtId="2" fontId="1" fillId="2" borderId="0" xfId="0" applyNumberFormat="1" applyFont="1" applyFill="1" applyAlignment="1" applyProtection="1">
      <alignment horizontal="left" vertical="center"/>
    </xf>
    <xf numFmtId="2" fontId="1" fillId="2" borderId="0" xfId="0" applyNumberFormat="1" applyFont="1" applyFill="1"/>
    <xf numFmtId="2" fontId="1" fillId="2" borderId="0" xfId="0" applyNumberFormat="1" applyFont="1" applyFill="1" applyBorder="1" applyAlignment="1">
      <alignment horizontal="center" vertical="center"/>
    </xf>
    <xf numFmtId="2" fontId="1" fillId="2" borderId="27" xfId="0" applyNumberFormat="1" applyFont="1" applyFill="1" applyBorder="1" applyAlignment="1">
      <alignment horizontal="center" vertical="center"/>
    </xf>
    <xf numFmtId="0" fontId="1" fillId="4" borderId="7" xfId="0" applyFont="1" applyFill="1" applyBorder="1" applyAlignment="1" applyProtection="1">
      <alignment horizontal="center"/>
    </xf>
    <xf numFmtId="0" fontId="15" fillId="24" borderId="17" xfId="0" applyFont="1" applyFill="1" applyBorder="1" applyAlignment="1">
      <alignment horizontal="center" vertical="center"/>
    </xf>
    <xf numFmtId="2" fontId="16" fillId="24" borderId="17" xfId="0" applyNumberFormat="1" applyFont="1" applyFill="1" applyBorder="1" applyAlignment="1">
      <alignment horizontal="center" vertical="center"/>
    </xf>
    <xf numFmtId="0" fontId="16" fillId="24" borderId="17" xfId="0" applyFont="1" applyFill="1" applyBorder="1" applyAlignment="1">
      <alignment horizontal="left" vertical="center"/>
    </xf>
    <xf numFmtId="0" fontId="16" fillId="24" borderId="18" xfId="0" applyFont="1" applyFill="1" applyBorder="1" applyAlignment="1">
      <alignment horizontal="left" vertical="center"/>
    </xf>
    <xf numFmtId="0" fontId="1" fillId="2" borderId="29" xfId="0" applyFont="1" applyFill="1" applyBorder="1" applyAlignment="1">
      <alignment horizontal="left" vertical="center" wrapText="1"/>
    </xf>
    <xf numFmtId="49" fontId="1" fillId="2" borderId="7" xfId="0" applyNumberFormat="1" applyFont="1" applyFill="1" applyBorder="1" applyAlignment="1">
      <alignment horizontal="center" vertical="center" wrapText="1"/>
    </xf>
    <xf numFmtId="0" fontId="1" fillId="2" borderId="30" xfId="0" applyFont="1" applyFill="1" applyBorder="1" applyAlignment="1">
      <alignment horizontal="left" vertical="center" wrapText="1"/>
    </xf>
    <xf numFmtId="0" fontId="0" fillId="0" borderId="0" xfId="0" applyAlignment="1">
      <alignment wrapText="1"/>
    </xf>
    <xf numFmtId="0" fontId="0" fillId="25" borderId="0" xfId="0" applyFill="1"/>
    <xf numFmtId="0" fontId="7" fillId="2" borderId="32" xfId="0" applyFont="1" applyFill="1" applyBorder="1" applyAlignment="1">
      <alignment horizontal="left" vertical="center"/>
    </xf>
    <xf numFmtId="0" fontId="7" fillId="2" borderId="0" xfId="0" applyFont="1" applyFill="1" applyBorder="1" applyAlignment="1">
      <alignment horizontal="left" vertical="center"/>
    </xf>
    <xf numFmtId="0" fontId="7" fillId="2" borderId="0" xfId="0" applyFont="1" applyFill="1" applyBorder="1" applyAlignment="1">
      <alignment horizontal="left" vertical="center" wrapText="1"/>
    </xf>
    <xf numFmtId="0" fontId="18" fillId="2" borderId="0" xfId="0" applyFont="1" applyFill="1" applyBorder="1" applyAlignment="1">
      <alignment horizontal="left" vertical="center" wrapText="1"/>
    </xf>
    <xf numFmtId="0" fontId="18" fillId="2" borderId="0" xfId="0" applyFont="1" applyFill="1" applyBorder="1" applyAlignment="1">
      <alignment horizontal="left" vertical="center" wrapText="1" indent="2"/>
    </xf>
    <xf numFmtId="0" fontId="8" fillId="2" borderId="33" xfId="0" applyFont="1" applyFill="1" applyBorder="1" applyAlignment="1">
      <alignment vertical="center"/>
    </xf>
    <xf numFmtId="0" fontId="1" fillId="2" borderId="0" xfId="0" applyFont="1" applyFill="1" applyBorder="1" applyAlignment="1">
      <alignment horizontal="left" vertical="center" indent="9"/>
    </xf>
    <xf numFmtId="0" fontId="1" fillId="2" borderId="17" xfId="0" applyFont="1" applyFill="1" applyBorder="1" applyAlignment="1">
      <alignment horizontal="left" vertical="center" indent="9"/>
    </xf>
    <xf numFmtId="0" fontId="21" fillId="7" borderId="0" xfId="0" applyFont="1" applyFill="1" applyBorder="1" applyAlignment="1">
      <alignment horizontal="right" vertical="center"/>
    </xf>
    <xf numFmtId="0" fontId="21" fillId="8" borderId="0" xfId="0" applyFont="1" applyFill="1" applyBorder="1" applyAlignment="1">
      <alignment horizontal="right" vertical="center"/>
    </xf>
    <xf numFmtId="0" fontId="7" fillId="2" borderId="34" xfId="0" applyFont="1" applyFill="1" applyBorder="1" applyAlignment="1">
      <alignment horizontal="left" vertical="center"/>
    </xf>
    <xf numFmtId="0" fontId="1" fillId="2" borderId="0" xfId="0" applyFont="1" applyFill="1" applyBorder="1" applyAlignment="1">
      <alignment horizontal="left" vertical="center" wrapText="1"/>
    </xf>
    <xf numFmtId="0" fontId="22" fillId="24" borderId="17" xfId="0" applyFont="1" applyFill="1" applyBorder="1" applyAlignment="1">
      <alignment horizontal="left" vertical="center"/>
    </xf>
    <xf numFmtId="0" fontId="22" fillId="23" borderId="35" xfId="0" applyFont="1" applyFill="1" applyBorder="1" applyAlignment="1">
      <alignment horizontal="left" vertical="center"/>
    </xf>
    <xf numFmtId="0" fontId="15" fillId="23" borderId="35" xfId="0" applyFont="1" applyFill="1" applyBorder="1" applyAlignment="1">
      <alignment horizontal="center" vertical="center"/>
    </xf>
    <xf numFmtId="2" fontId="16" fillId="23" borderId="35" xfId="0" applyNumberFormat="1" applyFont="1" applyFill="1" applyBorder="1" applyAlignment="1">
      <alignment horizontal="center" vertical="center"/>
    </xf>
    <xf numFmtId="0" fontId="16" fillId="23" borderId="35" xfId="0" applyFont="1" applyFill="1" applyBorder="1" applyAlignment="1">
      <alignment horizontal="left" vertical="center"/>
    </xf>
    <xf numFmtId="0" fontId="16" fillId="23" borderId="36" xfId="0" applyFont="1" applyFill="1" applyBorder="1" applyAlignment="1">
      <alignment horizontal="left" vertical="center"/>
    </xf>
    <xf numFmtId="0" fontId="1" fillId="25" borderId="0" xfId="0" applyFont="1" applyFill="1" applyBorder="1" applyAlignment="1">
      <alignment horizontal="left" vertical="center" wrapText="1"/>
    </xf>
    <xf numFmtId="0" fontId="1" fillId="2" borderId="5" xfId="0" applyFont="1" applyFill="1" applyBorder="1" applyAlignment="1">
      <alignment horizontal="center" vertical="center"/>
    </xf>
    <xf numFmtId="0" fontId="7" fillId="2" borderId="5" xfId="0" applyFont="1" applyFill="1" applyBorder="1" applyAlignment="1">
      <alignment horizontal="center" vertical="center"/>
    </xf>
    <xf numFmtId="0" fontId="8" fillId="2" borderId="5" xfId="0" applyFont="1" applyFill="1" applyBorder="1" applyAlignment="1">
      <alignment horizontal="center" vertical="center"/>
    </xf>
    <xf numFmtId="0" fontId="7" fillId="2" borderId="5"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 fillId="2" borderId="8" xfId="0" applyFont="1" applyFill="1" applyBorder="1" applyAlignment="1">
      <alignment horizontal="center" vertical="center"/>
    </xf>
    <xf numFmtId="0" fontId="11" fillId="2" borderId="0" xfId="0" applyFont="1" applyFill="1" applyAlignment="1">
      <alignment horizontal="center" vertical="center"/>
    </xf>
    <xf numFmtId="0" fontId="7" fillId="2" borderId="14"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21" xfId="0" applyFont="1" applyFill="1" applyBorder="1" applyAlignment="1">
      <alignment horizontal="center" vertical="center"/>
    </xf>
    <xf numFmtId="0" fontId="7" fillId="2" borderId="21" xfId="0" applyFont="1" applyFill="1" applyBorder="1" applyAlignment="1">
      <alignment horizontal="center" vertical="center"/>
    </xf>
    <xf numFmtId="0" fontId="21" fillId="7" borderId="21" xfId="0" applyFont="1" applyFill="1" applyBorder="1" applyAlignment="1">
      <alignment horizontal="center" vertical="center"/>
    </xf>
    <xf numFmtId="0" fontId="21" fillId="8" borderId="21" xfId="0" applyFont="1" applyFill="1" applyBorder="1" applyAlignment="1">
      <alignment horizontal="center" vertical="center"/>
    </xf>
    <xf numFmtId="0" fontId="11" fillId="2" borderId="23" xfId="0" applyFont="1" applyFill="1" applyBorder="1" applyAlignment="1">
      <alignment horizontal="center" vertical="center"/>
    </xf>
    <xf numFmtId="0" fontId="11" fillId="2" borderId="24" xfId="0" applyFont="1" applyFill="1" applyBorder="1" applyAlignment="1">
      <alignment horizontal="left" vertical="center" indent="9"/>
    </xf>
    <xf numFmtId="0" fontId="1" fillId="27" borderId="14" xfId="0" applyFont="1" applyFill="1" applyBorder="1" applyAlignment="1">
      <alignment horizontal="center" vertical="center"/>
    </xf>
    <xf numFmtId="49" fontId="1" fillId="2" borderId="0" xfId="0" applyNumberFormat="1" applyFont="1" applyFill="1" applyBorder="1" applyAlignment="1" applyProtection="1">
      <alignment horizontal="left" vertical="center"/>
    </xf>
    <xf numFmtId="0" fontId="36" fillId="2" borderId="0" xfId="0" applyFont="1" applyFill="1" applyBorder="1" applyAlignment="1">
      <alignment horizontal="left" vertical="center"/>
    </xf>
    <xf numFmtId="0" fontId="1" fillId="2" borderId="23" xfId="0" applyFont="1" applyFill="1" applyBorder="1" applyAlignment="1">
      <alignment horizontal="center" vertical="center"/>
    </xf>
    <xf numFmtId="0" fontId="0" fillId="25" borderId="24" xfId="0" applyFill="1" applyBorder="1"/>
    <xf numFmtId="0" fontId="1" fillId="2" borderId="25" xfId="0" applyFont="1" applyFill="1" applyBorder="1" applyAlignment="1">
      <alignment horizontal="left" vertical="center"/>
    </xf>
    <xf numFmtId="0" fontId="1" fillId="2" borderId="21" xfId="0" applyFont="1" applyFill="1" applyBorder="1" applyAlignment="1">
      <alignment horizontal="center" vertical="center" wrapText="1"/>
    </xf>
    <xf numFmtId="0" fontId="1" fillId="2" borderId="0" xfId="0" applyFont="1" applyFill="1" applyBorder="1" applyAlignment="1">
      <alignment horizontal="center" wrapText="1"/>
    </xf>
    <xf numFmtId="0" fontId="1" fillId="2" borderId="22" xfId="0" applyFont="1" applyFill="1" applyBorder="1" applyAlignment="1">
      <alignment horizontal="left" vertical="center" wrapText="1"/>
    </xf>
    <xf numFmtId="0" fontId="1" fillId="2" borderId="14" xfId="0" applyFont="1" applyFill="1" applyBorder="1" applyAlignment="1">
      <alignment horizontal="center" vertical="center" wrapText="1"/>
    </xf>
    <xf numFmtId="0" fontId="1" fillId="21" borderId="7" xfId="0" applyNumberFormat="1" applyFont="1" applyFill="1" applyBorder="1" applyAlignment="1">
      <alignment horizontal="center" wrapText="1"/>
    </xf>
    <xf numFmtId="2" fontId="1" fillId="2" borderId="0" xfId="0" applyNumberFormat="1" applyFont="1" applyFill="1" applyBorder="1" applyAlignment="1">
      <alignment horizontal="center" wrapText="1"/>
    </xf>
    <xf numFmtId="0" fontId="1" fillId="2" borderId="15" xfId="0" applyFont="1" applyFill="1" applyBorder="1" applyAlignment="1">
      <alignment horizontal="left" vertical="center" wrapText="1"/>
    </xf>
    <xf numFmtId="0" fontId="39" fillId="2" borderId="0" xfId="0" applyFont="1" applyFill="1" applyBorder="1" applyAlignment="1">
      <alignment vertical="center" wrapText="1"/>
    </xf>
    <xf numFmtId="0" fontId="1" fillId="26" borderId="5" xfId="0" applyFont="1" applyFill="1" applyBorder="1" applyAlignment="1">
      <alignment horizontal="center" vertical="center" wrapText="1"/>
    </xf>
    <xf numFmtId="0" fontId="1" fillId="2" borderId="6" xfId="0" applyFont="1" applyFill="1" applyBorder="1" applyAlignment="1">
      <alignment horizontal="left" vertical="center" wrapText="1"/>
    </xf>
    <xf numFmtId="0" fontId="1" fillId="2" borderId="7"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 fillId="2" borderId="0" xfId="0" applyFont="1" applyFill="1" applyAlignment="1">
      <alignment vertical="center" wrapText="1"/>
    </xf>
    <xf numFmtId="0" fontId="1" fillId="11" borderId="0" xfId="0" applyFont="1" applyFill="1" applyAlignment="1">
      <alignment horizontal="center" vertical="center" wrapText="1"/>
    </xf>
    <xf numFmtId="0" fontId="0" fillId="0" borderId="0" xfId="0" applyAlignment="1">
      <alignment vertical="center" wrapText="1"/>
    </xf>
    <xf numFmtId="2" fontId="16" fillId="28" borderId="7" xfId="0" applyNumberFormat="1" applyFont="1" applyFill="1" applyBorder="1" applyAlignment="1">
      <alignment horizontal="right" indent="2"/>
    </xf>
    <xf numFmtId="0" fontId="40" fillId="25" borderId="0" xfId="0" applyFont="1" applyFill="1" applyAlignment="1">
      <alignment horizontal="right"/>
    </xf>
    <xf numFmtId="0" fontId="1" fillId="2" borderId="0" xfId="0" applyFont="1" applyFill="1" applyAlignment="1">
      <alignment horizontal="left" wrapText="1" indent="2"/>
    </xf>
    <xf numFmtId="0" fontId="43" fillId="2" borderId="0" xfId="0" applyFont="1" applyFill="1" applyBorder="1" applyAlignment="1">
      <alignment horizontal="center"/>
    </xf>
    <xf numFmtId="0" fontId="1" fillId="16" borderId="0" xfId="0" applyFont="1" applyFill="1" applyAlignment="1">
      <alignment horizontal="center" vertical="center" wrapText="1"/>
    </xf>
    <xf numFmtId="0" fontId="0" fillId="16" borderId="0" xfId="0" applyFill="1"/>
    <xf numFmtId="0" fontId="0" fillId="16" borderId="0" xfId="0" applyFill="1" applyAlignment="1">
      <alignment horizontal="center" vertical="center" wrapText="1"/>
    </xf>
    <xf numFmtId="49" fontId="32" fillId="0" borderId="31" xfId="0" applyNumberFormat="1" applyFont="1" applyFill="1" applyBorder="1" applyAlignment="1">
      <alignment horizontal="left" vertical="top" wrapText="1"/>
    </xf>
    <xf numFmtId="0" fontId="1" fillId="2" borderId="0" xfId="0" applyFont="1" applyFill="1" applyBorder="1" applyAlignment="1">
      <alignment horizontal="left" vertical="center" indent="1"/>
    </xf>
    <xf numFmtId="0" fontId="1" fillId="26" borderId="5" xfId="0" applyFont="1" applyFill="1" applyBorder="1" applyAlignment="1">
      <alignment horizontal="center" vertical="center"/>
    </xf>
    <xf numFmtId="0" fontId="1" fillId="30" borderId="5" xfId="0" applyFont="1" applyFill="1" applyBorder="1" applyAlignment="1">
      <alignment horizontal="center" vertical="center" wrapText="1"/>
    </xf>
    <xf numFmtId="49" fontId="32" fillId="25" borderId="31" xfId="0" applyNumberFormat="1" applyFont="1" applyFill="1" applyBorder="1" applyAlignment="1">
      <alignment horizontal="left" vertical="top" wrapText="1"/>
    </xf>
    <xf numFmtId="2" fontId="1" fillId="31" borderId="7" xfId="0" applyNumberFormat="1" applyFont="1" applyFill="1" applyBorder="1" applyAlignment="1">
      <alignment horizontal="center"/>
    </xf>
    <xf numFmtId="2" fontId="1" fillId="25" borderId="7" xfId="0" applyNumberFormat="1" applyFont="1" applyFill="1" applyBorder="1" applyAlignment="1">
      <alignment horizontal="center"/>
    </xf>
    <xf numFmtId="2" fontId="1" fillId="25" borderId="0" xfId="0" applyNumberFormat="1" applyFont="1" applyFill="1" applyBorder="1" applyAlignment="1">
      <alignment horizontal="center"/>
    </xf>
    <xf numFmtId="0" fontId="1" fillId="2" borderId="17" xfId="0" applyFont="1" applyFill="1" applyBorder="1"/>
    <xf numFmtId="2" fontId="1" fillId="2" borderId="17" xfId="0" applyNumberFormat="1" applyFont="1" applyFill="1" applyBorder="1"/>
    <xf numFmtId="2" fontId="1" fillId="16" borderId="7" xfId="0" applyNumberFormat="1" applyFont="1" applyFill="1" applyBorder="1" applyAlignment="1">
      <alignment horizontal="center"/>
    </xf>
    <xf numFmtId="0" fontId="44" fillId="25" borderId="0" xfId="0" applyFont="1" applyFill="1"/>
    <xf numFmtId="1" fontId="1" fillId="4" borderId="7" xfId="0" applyNumberFormat="1" applyFont="1" applyFill="1" applyBorder="1" applyAlignment="1">
      <alignment horizontal="center" wrapText="1"/>
    </xf>
    <xf numFmtId="1" fontId="1" fillId="2" borderId="0" xfId="0" applyNumberFormat="1" applyFont="1" applyFill="1" applyBorder="1" applyAlignment="1">
      <alignment horizontal="center" wrapText="1"/>
    </xf>
    <xf numFmtId="0" fontId="1" fillId="16" borderId="0" xfId="0" applyFont="1" applyFill="1" applyBorder="1" applyAlignment="1">
      <alignment horizontal="center"/>
    </xf>
    <xf numFmtId="0" fontId="16" fillId="16" borderId="0" xfId="0" applyFont="1" applyFill="1" applyBorder="1" applyAlignment="1">
      <alignment horizontal="center"/>
    </xf>
    <xf numFmtId="2" fontId="41" fillId="33" borderId="7" xfId="0" applyNumberFormat="1" applyFont="1" applyFill="1" applyBorder="1" applyAlignment="1">
      <alignment horizontal="right" indent="2"/>
    </xf>
    <xf numFmtId="2" fontId="41" fillId="32" borderId="7" xfId="0" applyNumberFormat="1" applyFont="1" applyFill="1" applyBorder="1" applyAlignment="1">
      <alignment horizontal="right" indent="2"/>
    </xf>
    <xf numFmtId="49" fontId="21" fillId="9" borderId="31" xfId="0" applyNumberFormat="1" applyFont="1" applyFill="1" applyBorder="1" applyAlignment="1">
      <alignment horizontal="left" vertical="top"/>
    </xf>
    <xf numFmtId="49" fontId="1" fillId="16" borderId="31" xfId="0" applyNumberFormat="1" applyFont="1" applyFill="1" applyBorder="1" applyAlignment="1">
      <alignment horizontal="left" vertical="top" wrapText="1"/>
    </xf>
    <xf numFmtId="0" fontId="1" fillId="0" borderId="31" xfId="0" applyNumberFormat="1" applyFont="1" applyFill="1" applyBorder="1" applyAlignment="1">
      <alignment horizontal="left" vertical="top" wrapText="1"/>
    </xf>
    <xf numFmtId="0" fontId="1" fillId="2" borderId="31" xfId="0" applyNumberFormat="1" applyFont="1" applyFill="1" applyBorder="1" applyAlignment="1">
      <alignment horizontal="left" vertical="top"/>
    </xf>
    <xf numFmtId="0" fontId="1" fillId="2" borderId="0" xfId="0" applyNumberFormat="1" applyFont="1" applyFill="1" applyBorder="1" applyAlignment="1">
      <alignment horizontal="left" vertical="top"/>
    </xf>
    <xf numFmtId="49" fontId="1" fillId="25" borderId="31" xfId="0" applyNumberFormat="1" applyFont="1" applyFill="1" applyBorder="1" applyAlignment="1">
      <alignment horizontal="left" vertical="top" wrapText="1"/>
    </xf>
    <xf numFmtId="49" fontId="32" fillId="16" borderId="31" xfId="0" applyNumberFormat="1" applyFont="1" applyFill="1" applyBorder="1" applyAlignment="1">
      <alignment horizontal="left" vertical="top" wrapText="1"/>
    </xf>
    <xf numFmtId="49" fontId="7" fillId="16" borderId="31" xfId="0" applyNumberFormat="1" applyFont="1" applyFill="1" applyBorder="1" applyAlignment="1">
      <alignment horizontal="left" vertical="top" wrapText="1"/>
    </xf>
    <xf numFmtId="0" fontId="7" fillId="16" borderId="31" xfId="0" applyNumberFormat="1" applyFont="1" applyFill="1" applyBorder="1" applyAlignment="1">
      <alignment horizontal="left" vertical="top" wrapText="1"/>
    </xf>
    <xf numFmtId="1" fontId="1" fillId="10" borderId="0" xfId="0" applyNumberFormat="1" applyFont="1" applyFill="1" applyAlignment="1">
      <alignment horizontal="left" vertical="center"/>
    </xf>
    <xf numFmtId="1" fontId="1" fillId="11" borderId="0" xfId="0" applyNumberFormat="1" applyFont="1" applyFill="1" applyAlignment="1">
      <alignment horizontal="left" vertical="center"/>
    </xf>
    <xf numFmtId="1" fontId="1" fillId="11" borderId="0" xfId="0" applyNumberFormat="1" applyFont="1" applyFill="1" applyAlignment="1">
      <alignment horizontal="left" vertical="center" wrapText="1"/>
    </xf>
    <xf numFmtId="1" fontId="1" fillId="14" borderId="0" xfId="0" applyNumberFormat="1" applyFont="1" applyFill="1" applyAlignment="1">
      <alignment horizontal="left" vertical="center"/>
    </xf>
    <xf numFmtId="1" fontId="1" fillId="14" borderId="0" xfId="0" applyNumberFormat="1" applyFont="1" applyFill="1" applyAlignment="1">
      <alignment horizontal="left" vertical="center" wrapText="1"/>
    </xf>
    <xf numFmtId="1" fontId="1" fillId="13" borderId="0" xfId="0" applyNumberFormat="1" applyFont="1" applyFill="1" applyAlignment="1">
      <alignment horizontal="left" vertical="center"/>
    </xf>
    <xf numFmtId="1" fontId="1" fillId="13" borderId="0" xfId="0" applyNumberFormat="1" applyFont="1" applyFill="1" applyAlignment="1">
      <alignment horizontal="left" vertical="center" wrapText="1"/>
    </xf>
    <xf numFmtId="1" fontId="1" fillId="12" borderId="0" xfId="0" applyNumberFormat="1" applyFont="1" applyFill="1" applyAlignment="1">
      <alignment horizontal="left" vertical="center" wrapText="1"/>
    </xf>
    <xf numFmtId="1" fontId="1" fillId="12" borderId="0" xfId="0" applyNumberFormat="1" applyFont="1" applyFill="1" applyAlignment="1">
      <alignment vertical="center" wrapText="1"/>
    </xf>
    <xf numFmtId="166" fontId="1" fillId="2" borderId="7" xfId="3" applyNumberFormat="1" applyFont="1" applyFill="1" applyBorder="1" applyAlignment="1">
      <alignment horizontal="center"/>
    </xf>
    <xf numFmtId="0" fontId="1" fillId="16" borderId="0" xfId="0" applyFont="1" applyFill="1" applyBorder="1" applyAlignment="1">
      <alignment horizontal="left" vertical="center"/>
    </xf>
    <xf numFmtId="0" fontId="18" fillId="16" borderId="0" xfId="0" applyFont="1" applyFill="1" applyBorder="1" applyAlignment="1">
      <alignment horizontal="left" vertical="center" wrapText="1"/>
    </xf>
    <xf numFmtId="0" fontId="8" fillId="16" borderId="0" xfId="0" applyFont="1" applyFill="1" applyBorder="1" applyAlignment="1">
      <alignment horizontal="left" vertical="center"/>
    </xf>
    <xf numFmtId="0" fontId="7" fillId="16" borderId="0" xfId="0" applyFont="1" applyFill="1" applyBorder="1" applyAlignment="1">
      <alignment horizontal="left" vertical="center"/>
    </xf>
    <xf numFmtId="0" fontId="1" fillId="16" borderId="0" xfId="0" applyFont="1" applyFill="1" applyBorder="1" applyAlignment="1">
      <alignment horizontal="left" vertical="center" indent="2"/>
    </xf>
    <xf numFmtId="0" fontId="1" fillId="16" borderId="9" xfId="0" applyFont="1" applyFill="1" applyBorder="1" applyAlignment="1">
      <alignment horizontal="left" vertical="center" indent="9"/>
    </xf>
    <xf numFmtId="0" fontId="1" fillId="16" borderId="0" xfId="0" applyFont="1" applyFill="1" applyBorder="1" applyAlignment="1">
      <alignment horizontal="left" vertical="center" wrapText="1"/>
    </xf>
    <xf numFmtId="0" fontId="1" fillId="16" borderId="0" xfId="0" applyFont="1" applyFill="1" applyBorder="1" applyAlignment="1">
      <alignment horizontal="left" vertical="center" indent="9"/>
    </xf>
    <xf numFmtId="0" fontId="1" fillId="16" borderId="0" xfId="0" applyFont="1" applyFill="1" applyAlignment="1">
      <alignment horizontal="left" vertical="center"/>
    </xf>
    <xf numFmtId="0" fontId="1" fillId="16" borderId="0" xfId="0" applyFont="1" applyFill="1" applyBorder="1" applyAlignment="1">
      <alignment horizontal="left" vertical="center" indent="1"/>
    </xf>
    <xf numFmtId="2" fontId="1" fillId="2" borderId="0" xfId="0" applyNumberFormat="1" applyFont="1" applyFill="1" applyAlignment="1">
      <alignment horizontal="left" vertical="center"/>
    </xf>
    <xf numFmtId="167" fontId="1" fillId="2" borderId="0" xfId="0" applyNumberFormat="1" applyFont="1" applyFill="1" applyAlignment="1">
      <alignment horizontal="left" vertical="center"/>
    </xf>
    <xf numFmtId="2" fontId="1" fillId="2" borderId="0" xfId="0" applyNumberFormat="1" applyFont="1" applyFill="1" applyAlignment="1">
      <alignment horizontal="right" vertical="center"/>
    </xf>
    <xf numFmtId="4" fontId="1" fillId="4" borderId="7" xfId="0" applyNumberFormat="1" applyFont="1" applyFill="1" applyBorder="1" applyAlignment="1">
      <alignment horizontal="right" indent="1"/>
    </xf>
    <xf numFmtId="4" fontId="41" fillId="29" borderId="7" xfId="0" applyNumberFormat="1" applyFont="1" applyFill="1" applyBorder="1" applyAlignment="1">
      <alignment horizontal="right" indent="1"/>
    </xf>
    <xf numFmtId="166" fontId="1" fillId="2" borderId="22" xfId="3" applyNumberFormat="1" applyFont="1" applyFill="1" applyBorder="1" applyAlignment="1">
      <alignment horizontal="left" vertical="center"/>
    </xf>
    <xf numFmtId="49" fontId="46" fillId="9" borderId="31" xfId="0" applyNumberFormat="1" applyFont="1" applyFill="1" applyBorder="1" applyAlignment="1">
      <alignment horizontal="left" vertical="top" wrapText="1"/>
    </xf>
    <xf numFmtId="164" fontId="1" fillId="2" borderId="7" xfId="0" applyNumberFormat="1" applyFont="1" applyFill="1" applyBorder="1" applyAlignment="1">
      <alignment horizontal="center"/>
    </xf>
    <xf numFmtId="167" fontId="1" fillId="2" borderId="7" xfId="0" applyNumberFormat="1" applyFont="1" applyFill="1" applyBorder="1" applyAlignment="1">
      <alignment horizontal="center"/>
    </xf>
    <xf numFmtId="1" fontId="1" fillId="2" borderId="7" xfId="0" applyNumberFormat="1" applyFont="1" applyFill="1" applyBorder="1" applyAlignment="1">
      <alignment horizontal="center"/>
    </xf>
    <xf numFmtId="0" fontId="12" fillId="0" borderId="0" xfId="0" applyFont="1" applyFill="1" applyBorder="1" applyAlignment="1">
      <alignment horizontal="center" vertical="center"/>
    </xf>
    <xf numFmtId="164" fontId="1" fillId="4" borderId="7" xfId="0" applyNumberFormat="1" applyFont="1" applyFill="1" applyBorder="1" applyAlignment="1" applyProtection="1">
      <alignment horizontal="center"/>
    </xf>
    <xf numFmtId="166" fontId="1" fillId="4" borderId="7" xfId="3" applyNumberFormat="1" applyFont="1" applyFill="1" applyBorder="1" applyAlignment="1" applyProtection="1">
      <alignment horizontal="center"/>
    </xf>
    <xf numFmtId="0" fontId="1" fillId="25" borderId="0" xfId="0" applyFont="1" applyFill="1" applyBorder="1" applyAlignment="1">
      <alignment horizontal="left" vertical="center"/>
    </xf>
    <xf numFmtId="0" fontId="7" fillId="25" borderId="0" xfId="0" applyFont="1" applyFill="1" applyBorder="1" applyAlignment="1">
      <alignment horizontal="left" vertical="center"/>
    </xf>
    <xf numFmtId="0" fontId="32" fillId="16" borderId="0" xfId="0" applyFont="1" applyFill="1" applyBorder="1" applyAlignment="1">
      <alignment horizontal="left" vertical="center"/>
    </xf>
    <xf numFmtId="0" fontId="32" fillId="16" borderId="0" xfId="0" applyFont="1" applyFill="1" applyBorder="1" applyAlignment="1">
      <alignment horizontal="left" vertical="center" indent="2"/>
    </xf>
    <xf numFmtId="0" fontId="32" fillId="15" borderId="0" xfId="0" applyFont="1" applyFill="1" applyBorder="1" applyAlignment="1">
      <alignment horizontal="center" vertical="center"/>
    </xf>
    <xf numFmtId="49" fontId="27" fillId="16" borderId="31" xfId="0" applyNumberFormat="1" applyFont="1" applyFill="1" applyBorder="1" applyAlignment="1">
      <alignment horizontal="left" vertical="top" wrapText="1"/>
    </xf>
    <xf numFmtId="2" fontId="12" fillId="25" borderId="0" xfId="0" applyNumberFormat="1" applyFont="1" applyFill="1" applyBorder="1" applyAlignment="1">
      <alignment horizontal="center" vertical="center"/>
    </xf>
    <xf numFmtId="2" fontId="12" fillId="2" borderId="0" xfId="0" applyNumberFormat="1" applyFont="1" applyFill="1" applyBorder="1" applyAlignment="1">
      <alignment horizontal="center" vertical="center"/>
    </xf>
    <xf numFmtId="0" fontId="19" fillId="2" borderId="0" xfId="0" applyFont="1" applyFill="1" applyAlignment="1">
      <alignment vertical="top" wrapText="1"/>
    </xf>
    <xf numFmtId="0" fontId="1" fillId="4" borderId="7" xfId="0" applyNumberFormat="1" applyFont="1" applyFill="1" applyBorder="1" applyAlignment="1">
      <alignment horizontal="center" vertical="center"/>
    </xf>
    <xf numFmtId="0" fontId="1" fillId="2" borderId="31" xfId="0" applyFont="1" applyFill="1" applyBorder="1" applyAlignment="1">
      <alignment horizontal="left" vertical="top" wrapText="1"/>
    </xf>
    <xf numFmtId="0" fontId="12" fillId="34" borderId="0" xfId="0" applyFont="1" applyFill="1" applyAlignment="1">
      <alignment vertical="top" wrapText="1"/>
    </xf>
    <xf numFmtId="0" fontId="42" fillId="35" borderId="0" xfId="0" applyFont="1" applyFill="1" applyAlignment="1">
      <alignment vertical="top" wrapText="1"/>
    </xf>
    <xf numFmtId="49" fontId="1" fillId="16" borderId="0" xfId="0" applyNumberFormat="1" applyFont="1" applyFill="1" applyAlignment="1" applyProtection="1">
      <alignment horizontal="left" vertical="center"/>
    </xf>
    <xf numFmtId="0" fontId="0" fillId="0" borderId="0" xfId="0" applyAlignment="1">
      <alignment horizontal="left" vertical="center"/>
    </xf>
    <xf numFmtId="0" fontId="32" fillId="36" borderId="0" xfId="0" applyFont="1" applyFill="1" applyAlignment="1">
      <alignment wrapText="1"/>
    </xf>
    <xf numFmtId="0" fontId="1" fillId="36" borderId="0" xfId="0" applyFont="1" applyFill="1" applyAlignment="1">
      <alignment wrapText="1"/>
    </xf>
    <xf numFmtId="0" fontId="33" fillId="25" borderId="0" xfId="1" applyFill="1" applyAlignment="1">
      <alignment horizontal="left" wrapText="1"/>
    </xf>
  </cellXfs>
  <cellStyles count="4">
    <cellStyle name="Hipervínculo" xfId="1" builtinId="8"/>
    <cellStyle name="Millares" xfId="2" builtinId="3"/>
    <cellStyle name="Normal" xfId="0" builtinId="0"/>
    <cellStyle name="Porcentaje" xfId="3" builtinId="5"/>
  </cellStyles>
  <dxfs count="148">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0"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BFBFBF"/>
      <rgbColor rgb="FF808080"/>
      <rgbColor rgb="FF8B8B8B"/>
      <rgbColor rgb="FF993366"/>
      <rgbColor rgb="FFFFFFB9"/>
      <rgbColor rgb="FFC8EBEB"/>
      <rgbColor rgb="FF660066"/>
      <rgbColor rgb="FFFBE5D6"/>
      <rgbColor rgb="FF0070C0"/>
      <rgbColor rgb="FFB4C7E7"/>
      <rgbColor rgb="FF000080"/>
      <rgbColor rgb="FFFF00FF"/>
      <rgbColor rgb="FFFFF2CC"/>
      <rgbColor rgb="FF00FFFF"/>
      <rgbColor rgb="FF800080"/>
      <rgbColor rgb="FFC00000"/>
      <rgbColor rgb="FF008080"/>
      <rgbColor rgb="FF0000FF"/>
      <rgbColor rgb="FF00CCFF"/>
      <rgbColor rgb="FFBCE4E5"/>
      <rgbColor rgb="FFD3FFC2"/>
      <rgbColor rgb="FFFFE699"/>
      <rgbColor rgb="FF7DD2D2"/>
      <rgbColor rgb="FFD9D9D9"/>
      <rgbColor rgb="FFC3BCE4"/>
      <rgbColor rgb="FFF8CBAD"/>
      <rgbColor rgb="FF3366FF"/>
      <rgbColor rgb="FFBEE3D3"/>
      <rgbColor rgb="FF92D050"/>
      <rgbColor rgb="FFFFC000"/>
      <rgbColor rgb="FFFF9900"/>
      <rgbColor rgb="FFED7D31"/>
      <rgbColor rgb="FF595959"/>
      <rgbColor rgb="FF969696"/>
      <rgbColor rgb="FF003366"/>
      <rgbColor rgb="FF1D9E9E"/>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C8EBEB"/>
      <color rgb="FFD3FFC2"/>
      <color rgb="FFD9D9D9"/>
      <color rgb="FFE1F6C9"/>
      <color rgb="FF92D050"/>
      <color rgb="FF808080"/>
      <color rgb="FF969696"/>
      <color rgb="FF000000"/>
      <color rgb="FF1D9E9E"/>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622210920739586"/>
          <c:y val="7.7611816934787817E-2"/>
          <c:w val="0.7635876166926796"/>
          <c:h val="0.79860806801323747"/>
        </c:manualLayout>
      </c:layout>
      <c:barChart>
        <c:barDir val="col"/>
        <c:grouping val="stacked"/>
        <c:varyColors val="0"/>
        <c:ser>
          <c:idx val="0"/>
          <c:order val="0"/>
          <c:tx>
            <c:strRef>
              <c:f>Resultados_Gráficos!$C$7</c:f>
              <c:strCache>
                <c:ptCount val="1"/>
                <c:pt idx="0">
                  <c:v>Costes de inversión</c:v>
                </c:pt>
              </c:strCache>
            </c:strRef>
          </c:tx>
          <c:spPr>
            <a:solidFill>
              <a:srgbClr val="FFC000"/>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(Resultados_Gráficos!$E$5,Resultados_Gráficos!$G$5,Resultados_Gráficos!$I$5,Resultados_Gráficos!$K$5,Resultados_Gráficos!$M$5,Resultados_Gráficos!$O$5,Resultados_Gráficos!$Q$5,Resultados_Gráficos!$S$5,Resultados_Gráficos!$U$5,Resultados_Gráficos!$W$5)</c:f>
            </c:multiLvlStrRef>
          </c:cat>
          <c:val>
            <c:numRef>
              <c:f>(Resultados_Gráficos!$E$7,Resultados_Gráficos!$G$7,Resultados_Gráficos!$I$7,Resultados_Gráficos!$K$7,Resultados_Gráficos!$M$7,Resultados_Gráficos!$O$7,Resultados_Gráficos!$Q$7,Resultados_Gráficos!$S$7,Resultados_Gráficos!$U$7,Resultados_Gráficos!$W$7)</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D43-AB4D-AB96-6ABE8D859544}"/>
            </c:ext>
          </c:extLst>
        </c:ser>
        <c:ser>
          <c:idx val="2"/>
          <c:order val="1"/>
          <c:tx>
            <c:strRef>
              <c:f>Resultados_Gráficos!$C$8</c:f>
              <c:strCache>
                <c:ptCount val="1"/>
                <c:pt idx="0">
                  <c:v>Costes de funcionamiento</c:v>
                </c:pt>
              </c:strCache>
            </c:strRef>
          </c:tx>
          <c:spPr>
            <a:solidFill>
              <a:srgbClr val="7DD2D2"/>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(Resultados_Gráficos!$E$5,Resultados_Gráficos!$G$5,Resultados_Gráficos!$I$5,Resultados_Gráficos!$K$5,Resultados_Gráficos!$M$5,Resultados_Gráficos!$O$5,Resultados_Gráficos!$Q$5,Resultados_Gráficos!$S$5,Resultados_Gráficos!$U$5,Resultados_Gráficos!$W$5)</c:f>
            </c:multiLvlStrRef>
          </c:cat>
          <c:val>
            <c:numRef>
              <c:f>(Resultados_Gráficos!$E$8,Resultados_Gráficos!$G$8,Resultados_Gráficos!$I$8,Resultados_Gráficos!$K$8,Resultados_Gráficos!$M$8,Resultados_Gráficos!$O$8,Resultados_Gráficos!$Q$8,Resultados_Gráficos!$S$8,Resultados_Gráficos!$U$8,Resultados_Gráficos!$W$8)</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D43-AB4D-AB96-6ABE8D859544}"/>
            </c:ext>
          </c:extLst>
        </c:ser>
        <c:ser>
          <c:idx val="1"/>
          <c:order val="2"/>
          <c:tx>
            <c:strRef>
              <c:f>Resultados_Gráficos!$C$9</c:f>
              <c:strCache>
                <c:ptCount val="1"/>
                <c:pt idx="0">
                  <c:v>Costes de mantenimiento y reparación</c:v>
                </c:pt>
              </c:strCache>
            </c:strRef>
          </c:tx>
          <c:spPr>
            <a:solidFill>
              <a:srgbClr val="ED7D31"/>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(Resultados_Gráficos!$E$5,Resultados_Gráficos!$G$5,Resultados_Gráficos!$I$5,Resultados_Gráficos!$K$5,Resultados_Gráficos!$M$5,Resultados_Gráficos!$O$5,Resultados_Gráficos!$Q$5,Resultados_Gráficos!$S$5,Resultados_Gráficos!$U$5,Resultados_Gráficos!$W$5)</c:f>
            </c:multiLvlStrRef>
          </c:cat>
          <c:val>
            <c:numRef>
              <c:f>(Resultados_Gráficos!$E$9,Resultados_Gráficos!$G$9,Resultados_Gráficos!$I$9,Resultados_Gráficos!$K$9,Resultados_Gráficos!$M$9,Resultados_Gráficos!$O$9,Resultados_Gráficos!$Q$9,Resultados_Gráficos!$S$9,Resultados_Gráficos!$U$9,Resultados_Gráficos!$W$9)</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43-AB4D-AB96-6ABE8D859544}"/>
            </c:ext>
          </c:extLst>
        </c:ser>
        <c:ser>
          <c:idx val="3"/>
          <c:order val="3"/>
          <c:tx>
            <c:strRef>
              <c:f>Resultados_Gráficos!$C$10</c:f>
              <c:strCache>
                <c:ptCount val="1"/>
                <c:pt idx="0">
                  <c:v>Otros costes</c:v>
                </c:pt>
              </c:strCache>
            </c:strRef>
          </c:tx>
          <c:spPr>
            <a:solidFill>
              <a:srgbClr val="FFFF00"/>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(Resultados_Gráficos!$E$5,Resultados_Gráficos!$G$5,Resultados_Gráficos!$I$5,Resultados_Gráficos!$K$5,Resultados_Gráficos!$M$5,Resultados_Gráficos!$O$5,Resultados_Gráficos!$Q$5,Resultados_Gráficos!$S$5,Resultados_Gráficos!$U$5,Resultados_Gráficos!$W$5)</c:f>
            </c:multiLvlStrRef>
          </c:cat>
          <c:val>
            <c:numRef>
              <c:f>(Resultados_Gráficos!$E$10,Resultados_Gráficos!$G$10,Resultados_Gráficos!$I$10,Resultados_Gráficos!$K$10,Resultados_Gráficos!$M$10,Resultados_Gráficos!$O$10,Resultados_Gráficos!$Q$10,Resultados_Gráficos!$S$10,Resultados_Gráficos!$U$10,Resultados_Gráficos!$W$10)</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D43-AB4D-AB96-6ABE8D859544}"/>
            </c:ext>
          </c:extLst>
        </c:ser>
        <c:ser>
          <c:idx val="4"/>
          <c:order val="4"/>
          <c:tx>
            <c:strRef>
              <c:f>Resultados_Gráficos!$C$11</c:f>
              <c:strCache>
                <c:ptCount val="1"/>
                <c:pt idx="0">
                  <c:v>Costes de externalidades</c:v>
                </c:pt>
              </c:strCache>
            </c:strRef>
          </c:tx>
          <c:spPr>
            <a:solidFill>
              <a:srgbClr val="1D9E9E"/>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multiLvlStrRef>
              <c:f>(Resultados_Gráficos!$E$5,Resultados_Gráficos!$G$5,Resultados_Gráficos!$I$5,Resultados_Gráficos!$K$5,Resultados_Gráficos!$M$5,Resultados_Gráficos!$O$5,Resultados_Gráficos!$Q$5,Resultados_Gráficos!$S$5,Resultados_Gráficos!$U$5,Resultados_Gráficos!$W$5)</c:f>
            </c:multiLvlStrRef>
          </c:cat>
          <c:val>
            <c:numRef>
              <c:f>(Resultados_Gráficos!$E$11,Resultados_Gráficos!$G$11,Resultados_Gráficos!$I$11,Resultados_Gráficos!$K$11,Resultados_Gráficos!$M$11,Resultados_Gráficos!$O$11,Resultados_Gráficos!$Q$11,Resultados_Gráficos!$S$11,Resultados_Gráficos!$U$11,Resultados_Gráficos!$W$11)</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D43-AB4D-AB96-6ABE8D859544}"/>
            </c:ext>
          </c:extLst>
        </c:ser>
        <c:dLbls>
          <c:showLegendKey val="0"/>
          <c:showVal val="0"/>
          <c:showCatName val="0"/>
          <c:showSerName val="0"/>
          <c:showPercent val="0"/>
          <c:showBubbleSize val="0"/>
        </c:dLbls>
        <c:gapWidth val="120"/>
        <c:overlap val="100"/>
        <c:axId val="124626944"/>
        <c:axId val="124322368"/>
      </c:barChart>
      <c:catAx>
        <c:axId val="124626944"/>
        <c:scaling>
          <c:orientation val="minMax"/>
        </c:scaling>
        <c:delete val="0"/>
        <c:axPos val="b"/>
        <c:numFmt formatCode="0" sourceLinked="1"/>
        <c:majorTickMark val="out"/>
        <c:minorTickMark val="none"/>
        <c:tickLblPos val="nextTo"/>
        <c:spPr>
          <a:ln w="6480">
            <a:solidFill>
              <a:srgbClr val="8B8B8B"/>
            </a:solidFill>
            <a:round/>
          </a:ln>
        </c:spPr>
        <c:txPr>
          <a:bodyPr/>
          <a:lstStyle/>
          <a:p>
            <a:pPr>
              <a:defRPr sz="900" b="0" strike="noStrike" spc="-1">
                <a:solidFill>
                  <a:srgbClr val="000000"/>
                </a:solidFill>
                <a:latin typeface="Arial"/>
              </a:defRPr>
            </a:pPr>
            <a:endParaRPr lang="es-ES"/>
          </a:p>
        </c:txPr>
        <c:crossAx val="124322368"/>
        <c:crosses val="autoZero"/>
        <c:auto val="1"/>
        <c:lblAlgn val="ctr"/>
        <c:lblOffset val="100"/>
        <c:noMultiLvlLbl val="1"/>
      </c:catAx>
      <c:valAx>
        <c:axId val="124322368"/>
        <c:scaling>
          <c:orientation val="minMax"/>
        </c:scaling>
        <c:delete val="0"/>
        <c:axPos val="l"/>
        <c:majorGridlines>
          <c:spPr>
            <a:ln w="6480">
              <a:solidFill>
                <a:srgbClr val="8B8B8B"/>
              </a:solidFill>
              <a:round/>
            </a:ln>
          </c:spPr>
        </c:majorGridlines>
        <c:title>
          <c:tx>
            <c:rich>
              <a:bodyPr rot="-5400000"/>
              <a:lstStyle/>
              <a:p>
                <a:pPr>
                  <a:defRPr sz="1000" b="1" strike="noStrike" spc="-1">
                    <a:solidFill>
                      <a:srgbClr val="000000"/>
                    </a:solidFill>
                    <a:latin typeface="Arial"/>
                  </a:defRPr>
                </a:pPr>
                <a:r>
                  <a:rPr lang="es-ES" sz="1000" b="1" strike="noStrike">
                    <a:solidFill>
                      <a:srgbClr val="000000"/>
                    </a:solidFill>
                    <a:latin typeface="Arial"/>
                  </a:rPr>
                  <a:t>Costes del ciclo de vida</a:t>
                </a:r>
              </a:p>
            </c:rich>
          </c:tx>
          <c:layout>
            <c:manualLayout>
              <c:xMode val="edge"/>
              <c:yMode val="edge"/>
              <c:x val="0.1581059556396652"/>
              <c:y val="6.0664726691772225E-2"/>
            </c:manualLayout>
          </c:layout>
          <c:overlay val="0"/>
        </c:title>
        <c:numFmt formatCode="#,##0" sourceLinked="0"/>
        <c:majorTickMark val="out"/>
        <c:minorTickMark val="none"/>
        <c:tickLblPos val="nextTo"/>
        <c:spPr>
          <a:ln w="6480">
            <a:solidFill>
              <a:srgbClr val="8B8B8B"/>
            </a:solidFill>
            <a:round/>
          </a:ln>
        </c:spPr>
        <c:txPr>
          <a:bodyPr/>
          <a:lstStyle/>
          <a:p>
            <a:pPr>
              <a:defRPr sz="1000" b="0" strike="noStrike" spc="-1">
                <a:solidFill>
                  <a:srgbClr val="000000"/>
                </a:solidFill>
                <a:latin typeface="Arial"/>
              </a:defRPr>
            </a:pPr>
            <a:endParaRPr lang="es-ES"/>
          </a:p>
        </c:txPr>
        <c:crossAx val="124626944"/>
        <c:crosses val="autoZero"/>
        <c:crossBetween val="between"/>
      </c:valAx>
      <c:spPr>
        <a:noFill/>
        <a:ln>
          <a:noFill/>
        </a:ln>
      </c:spPr>
    </c:plotArea>
    <c:legend>
      <c:legendPos val="l"/>
      <c:layout>
        <c:manualLayout>
          <c:xMode val="edge"/>
          <c:yMode val="edge"/>
          <c:x val="0"/>
          <c:y val="4.0764293050325223E-2"/>
          <c:w val="0.1331452693949737"/>
          <c:h val="0.44908670847281806"/>
        </c:manualLayout>
      </c:layout>
      <c:overlay val="0"/>
      <c:spPr>
        <a:noFill/>
        <a:ln>
          <a:noFill/>
        </a:ln>
      </c:spPr>
      <c:txPr>
        <a:bodyPr/>
        <a:lstStyle/>
        <a:p>
          <a:pPr>
            <a:defRPr sz="1000" b="0" strike="noStrike" spc="-1">
              <a:solidFill>
                <a:srgbClr val="000000"/>
              </a:solidFill>
              <a:latin typeface="Arial"/>
            </a:defRPr>
          </a:pPr>
          <a:endParaRPr lang="es-ES"/>
        </a:p>
      </c:txPr>
    </c:legend>
    <c:plotVisOnly val="1"/>
    <c:dispBlanksAs val="gap"/>
    <c:showDLblsOverMax val="1"/>
  </c:chart>
  <c:spPr>
    <a:noFill/>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194763</xdr:colOff>
      <xdr:row>31</xdr:row>
      <xdr:rowOff>1655324</xdr:rowOff>
    </xdr:from>
    <xdr:to>
      <xdr:col>1</xdr:col>
      <xdr:colOff>2165474</xdr:colOff>
      <xdr:row>37</xdr:row>
      <xdr:rowOff>35217</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rcRect l="14708"/>
        <a:stretch/>
      </xdr:blipFill>
      <xdr:spPr>
        <a:xfrm>
          <a:off x="194763" y="20047233"/>
          <a:ext cx="2265120" cy="1367280"/>
        </a:xfrm>
        <a:prstGeom prst="rect">
          <a:avLst/>
        </a:prstGeom>
        <a:ln>
          <a:noFill/>
        </a:ln>
      </xdr:spPr>
    </xdr:pic>
    <xdr:clientData/>
  </xdr:twoCellAnchor>
  <xdr:twoCellAnchor>
    <xdr:from>
      <xdr:col>0</xdr:col>
      <xdr:colOff>0</xdr:colOff>
      <xdr:row>0</xdr:row>
      <xdr:rowOff>0</xdr:rowOff>
    </xdr:from>
    <xdr:to>
      <xdr:col>3</xdr:col>
      <xdr:colOff>3581400</xdr:colOff>
      <xdr:row>31</xdr:row>
      <xdr:rowOff>1689100</xdr:rowOff>
    </xdr:to>
    <xdr:sp macro="" textlink="">
      <xdr:nvSpPr>
        <xdr:cNvPr id="1026" name="shapetype_202" hidden="1">
          <a:extLst>
            <a:ext uri="{FF2B5EF4-FFF2-40B4-BE49-F238E27FC236}">
              <a16:creationId xmlns:a16="http://schemas.microsoft.com/office/drawing/2014/main" id="{00000000-0008-0000-0000-00000204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editAs="oneCell">
    <xdr:from>
      <xdr:col>0</xdr:col>
      <xdr:colOff>289985</xdr:colOff>
      <xdr:row>16</xdr:row>
      <xdr:rowOff>1138761</xdr:rowOff>
    </xdr:from>
    <xdr:to>
      <xdr:col>1</xdr:col>
      <xdr:colOff>291028</xdr:colOff>
      <xdr:row>21</xdr:row>
      <xdr:rowOff>38100</xdr:rowOff>
    </xdr:to>
    <xdr:pic>
      <xdr:nvPicPr>
        <xdr:cNvPr id="11" name="Picture 10">
          <a:extLst>
            <a:ext uri="{FF2B5EF4-FFF2-40B4-BE49-F238E27FC236}">
              <a16:creationId xmlns:a16="http://schemas.microsoft.com/office/drawing/2014/main" id="{8EB8B272-0D98-E440-9081-8A4E8C2B0B91}"/>
            </a:ext>
          </a:extLst>
        </xdr:cNvPr>
        <xdr:cNvPicPr>
          <a:picLocks noChangeAspect="1"/>
        </xdr:cNvPicPr>
      </xdr:nvPicPr>
      <xdr:blipFill rotWithShape="1">
        <a:blip xmlns:r="http://schemas.openxmlformats.org/officeDocument/2006/relationships" r:embed="rId2"/>
        <a:srcRect r="93392" b="1774"/>
        <a:stretch/>
      </xdr:blipFill>
      <xdr:spPr>
        <a:xfrm>
          <a:off x="289985" y="11006661"/>
          <a:ext cx="293143" cy="804339"/>
        </a:xfrm>
        <a:prstGeom prst="rect">
          <a:avLst/>
        </a:prstGeom>
      </xdr:spPr>
    </xdr:pic>
    <xdr:clientData/>
  </xdr:twoCellAnchor>
  <xdr:twoCellAnchor editAs="oneCell">
    <xdr:from>
      <xdr:col>0</xdr:col>
      <xdr:colOff>129886</xdr:colOff>
      <xdr:row>31</xdr:row>
      <xdr:rowOff>545522</xdr:rowOff>
    </xdr:from>
    <xdr:to>
      <xdr:col>1</xdr:col>
      <xdr:colOff>2257133</xdr:colOff>
      <xdr:row>31</xdr:row>
      <xdr:rowOff>1390095</xdr:rowOff>
    </xdr:to>
    <xdr:pic>
      <xdr:nvPicPr>
        <xdr:cNvPr id="5" name="Imagen 4">
          <a:extLst>
            <a:ext uri="{FF2B5EF4-FFF2-40B4-BE49-F238E27FC236}">
              <a16:creationId xmlns:a16="http://schemas.microsoft.com/office/drawing/2014/main" id="{0A620581-77E0-4968-B7A7-2FC8E542E66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29886" y="18937431"/>
          <a:ext cx="2421656" cy="844573"/>
        </a:xfrm>
        <a:prstGeom prst="rect">
          <a:avLst/>
        </a:prstGeom>
      </xdr:spPr>
    </xdr:pic>
    <xdr:clientData/>
  </xdr:twoCellAnchor>
  <xdr:twoCellAnchor editAs="oneCell">
    <xdr:from>
      <xdr:col>1</xdr:col>
      <xdr:colOff>2372591</xdr:colOff>
      <xdr:row>31</xdr:row>
      <xdr:rowOff>155864</xdr:rowOff>
    </xdr:from>
    <xdr:to>
      <xdr:col>1</xdr:col>
      <xdr:colOff>8527971</xdr:colOff>
      <xdr:row>40</xdr:row>
      <xdr:rowOff>70789</xdr:rowOff>
    </xdr:to>
    <xdr:sp macro="" textlink="">
      <xdr:nvSpPr>
        <xdr:cNvPr id="7" name="CustomShape 1">
          <a:extLst>
            <a:ext uri="{FF2B5EF4-FFF2-40B4-BE49-F238E27FC236}">
              <a16:creationId xmlns:a16="http://schemas.microsoft.com/office/drawing/2014/main" id="{991F3EEC-F7A0-402A-882F-59A543788A99}"/>
            </a:ext>
          </a:extLst>
        </xdr:cNvPr>
        <xdr:cNvSpPr/>
      </xdr:nvSpPr>
      <xdr:spPr>
        <a:xfrm>
          <a:off x="2667000" y="18469841"/>
          <a:ext cx="6155380" cy="3447834"/>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lstStyle/>
        <a:p>
          <a:pPr>
            <a:lnSpc>
              <a:spcPct val="100000"/>
            </a:lnSpc>
          </a:pPr>
          <a:r>
            <a:rPr lang="es-ES" sz="1000" b="0" strike="noStrike">
              <a:solidFill>
                <a:srgbClr val="000000"/>
              </a:solidFill>
              <a:latin typeface="Arial"/>
            </a:rPr>
            <a:t>© Comisión Europea, </a:t>
          </a:r>
          <a:r>
            <a:rPr lang="es-ES" sz="1000" b="0" strike="noStrike">
              <a:solidFill>
                <a:sysClr val="windowText" lastClr="000000"/>
              </a:solidFill>
              <a:latin typeface="Arial"/>
            </a:rPr>
            <a:t>noviembre </a:t>
          </a:r>
          <a:r>
            <a:rPr lang="es-ES" sz="1000" b="0" strike="noStrike">
              <a:solidFill>
                <a:srgbClr val="000000"/>
              </a:solidFill>
              <a:latin typeface="Arial"/>
            </a:rPr>
            <a:t>2019</a:t>
          </a:r>
        </a:p>
        <a:p>
          <a:pPr>
            <a:lnSpc>
              <a:spcPct val="100000"/>
            </a:lnSpc>
          </a:pPr>
          <a:endParaRPr lang="es-ES" sz="1000" b="0" strike="noStrike">
            <a:solidFill>
              <a:srgbClr val="000000"/>
            </a:solidFill>
            <a:latin typeface="Arial"/>
          </a:endParaRPr>
        </a:p>
        <a:p>
          <a:pPr>
            <a:spcBef>
              <a:spcPts val="600"/>
            </a:spcBef>
          </a:pPr>
          <a:r>
            <a:rPr lang="es-ES" sz="1000" b="0" strike="noStrike">
              <a:solidFill>
                <a:srgbClr val="000000"/>
              </a:solidFill>
              <a:latin typeface="Arial"/>
              <a:ea typeface="+mn-ea"/>
              <a:cs typeface="+mn-cs"/>
            </a:rPr>
            <a:t>Esta herramienta ha sido desarrolla en virtud del contrato Nº 07.0201/2017/767625/SER/ENV.B.1 entre la Comisión Europea, Ecoinstitut SCCL e ICLEI – Gobierno Locales por las Sostenibilidad, con el apoyo de Public Procurement Analysis (PPA) y A. Geuder.</a:t>
          </a:r>
        </a:p>
        <a:p>
          <a:pPr hangingPunct="0">
            <a:spcBef>
              <a:spcPts val="600"/>
            </a:spcBef>
          </a:pPr>
          <a:r>
            <a:rPr lang="es-ES" sz="1000" b="0" strike="noStrike">
              <a:solidFill>
                <a:srgbClr val="000000"/>
              </a:solidFill>
              <a:latin typeface="Arial"/>
              <a:ea typeface="+mn-ea"/>
              <a:cs typeface="+mn-cs"/>
            </a:rPr>
            <a:t>Esta herramienta ha sido publicada inicialmente en inglés por la Comisión Europea con el título "LCC tool for procurement of indoor lighting" (en la web oficial de la Unión Europea: https://ec.europa.eu/environment/gpp/lcc.htm) © Unión Europea, 2019</a:t>
          </a:r>
        </a:p>
        <a:p>
          <a:pPr hangingPunct="0">
            <a:spcBef>
              <a:spcPts val="600"/>
            </a:spcBef>
          </a:pPr>
          <a:r>
            <a:rPr lang="es-ES" sz="1000" b="0" strike="noStrike">
              <a:solidFill>
                <a:srgbClr val="000000"/>
              </a:solidFill>
              <a:latin typeface="Arial"/>
              <a:ea typeface="+mn-ea"/>
              <a:cs typeface="+mn-cs"/>
            </a:rPr>
            <a:t>La adaptación y traducción a castellano y euskera ha sido realizada por: © Ihobe, Ihobe, Sociedad Pública de Gestión Ambiental Departamento de Desarrollo Económico, Sostenibilidad y Medio Ambiente del Gobierno Vasco, 2020.</a:t>
          </a:r>
        </a:p>
        <a:p>
          <a:pPr hangingPunct="0">
            <a:spcBef>
              <a:spcPts val="600"/>
            </a:spcBef>
          </a:pPr>
          <a:r>
            <a:rPr lang="es-ES" sz="1000" b="0" strike="noStrike">
              <a:solidFill>
                <a:srgbClr val="000000"/>
              </a:solidFill>
              <a:latin typeface="Arial"/>
              <a:ea typeface="+mn-ea"/>
              <a:cs typeface="+mn-cs"/>
            </a:rPr>
            <a:t>La responsabilidad de la versión en castellano y euskera recae completamente en Ihobe.</a:t>
          </a:r>
        </a:p>
        <a:p>
          <a:pPr>
            <a:spcBef>
              <a:spcPts val="600"/>
            </a:spcBef>
          </a:pPr>
          <a:r>
            <a:rPr lang="es-ES" sz="1000" b="0" strike="noStrike">
              <a:solidFill>
                <a:srgbClr val="000000"/>
              </a:solidFill>
              <a:latin typeface="Arial"/>
              <a:ea typeface="+mn-ea"/>
              <a:cs typeface="+mn-cs"/>
            </a:rPr>
            <a:t>Ni la Comisión Europea ni ninguna persona que actúe en nombre de la Comisión es responsable del uso que pueda hacerse de esta herramienta.</a:t>
          </a:r>
        </a:p>
        <a:p>
          <a:pPr>
            <a:spcBef>
              <a:spcPts val="600"/>
            </a:spcBef>
          </a:pPr>
          <a:r>
            <a:rPr lang="es-ES" sz="1000" b="0" strike="noStrike">
              <a:solidFill>
                <a:srgbClr val="000000"/>
              </a:solidFill>
              <a:latin typeface="Arial"/>
              <a:ea typeface="+mn-ea"/>
              <a:cs typeface="+mn-cs"/>
            </a:rPr>
            <a:t>Se autoriza la reproducción siempre que la fuente sea mencionada. La política relativa a la reutilización de documentos de la Comisión Europea está regulada por la Decisión 2011/833/UE (OJ L 330, 14.12.2011, p. 39).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27</xdr:col>
      <xdr:colOff>571500</xdr:colOff>
      <xdr:row>92</xdr:row>
      <xdr:rowOff>101600</xdr:rowOff>
    </xdr:to>
    <xdr:sp macro="" textlink="">
      <xdr:nvSpPr>
        <xdr:cNvPr id="2062" name="shapetype_202" hidden="1">
          <a:extLst>
            <a:ext uri="{FF2B5EF4-FFF2-40B4-BE49-F238E27FC236}">
              <a16:creationId xmlns:a16="http://schemas.microsoft.com/office/drawing/2014/main" id="{00000000-0008-0000-0100-00000E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92</xdr:row>
      <xdr:rowOff>101600</xdr:rowOff>
    </xdr:to>
    <xdr:sp macro="" textlink="">
      <xdr:nvSpPr>
        <xdr:cNvPr id="2060" name="shapetype_202" hidden="1">
          <a:extLst>
            <a:ext uri="{FF2B5EF4-FFF2-40B4-BE49-F238E27FC236}">
              <a16:creationId xmlns:a16="http://schemas.microsoft.com/office/drawing/2014/main" id="{00000000-0008-0000-0100-00000C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92</xdr:row>
      <xdr:rowOff>101600</xdr:rowOff>
    </xdr:to>
    <xdr:sp macro="" textlink="">
      <xdr:nvSpPr>
        <xdr:cNvPr id="2058" name="shapetype_202" hidden="1">
          <a:extLst>
            <a:ext uri="{FF2B5EF4-FFF2-40B4-BE49-F238E27FC236}">
              <a16:creationId xmlns:a16="http://schemas.microsoft.com/office/drawing/2014/main" id="{00000000-0008-0000-0100-00000A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92</xdr:row>
      <xdr:rowOff>101600</xdr:rowOff>
    </xdr:to>
    <xdr:sp macro="" textlink="">
      <xdr:nvSpPr>
        <xdr:cNvPr id="2056" name="shapetype_202" hidden="1">
          <a:extLst>
            <a:ext uri="{FF2B5EF4-FFF2-40B4-BE49-F238E27FC236}">
              <a16:creationId xmlns:a16="http://schemas.microsoft.com/office/drawing/2014/main" id="{00000000-0008-0000-0100-000008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92</xdr:row>
      <xdr:rowOff>101600</xdr:rowOff>
    </xdr:to>
    <xdr:sp macro="" textlink="">
      <xdr:nvSpPr>
        <xdr:cNvPr id="2054" name="shapetype_202" hidden="1">
          <a:extLst>
            <a:ext uri="{FF2B5EF4-FFF2-40B4-BE49-F238E27FC236}">
              <a16:creationId xmlns:a16="http://schemas.microsoft.com/office/drawing/2014/main" id="{00000000-0008-0000-0100-000006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92</xdr:row>
      <xdr:rowOff>101600</xdr:rowOff>
    </xdr:to>
    <xdr:sp macro="" textlink="">
      <xdr:nvSpPr>
        <xdr:cNvPr id="2052" name="shapetype_202" hidden="1">
          <a:extLst>
            <a:ext uri="{FF2B5EF4-FFF2-40B4-BE49-F238E27FC236}">
              <a16:creationId xmlns:a16="http://schemas.microsoft.com/office/drawing/2014/main" id="{00000000-0008-0000-0100-000004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27</xdr:col>
      <xdr:colOff>571500</xdr:colOff>
      <xdr:row>92</xdr:row>
      <xdr:rowOff>101600</xdr:rowOff>
    </xdr:to>
    <xdr:sp macro="" textlink="">
      <xdr:nvSpPr>
        <xdr:cNvPr id="2050" name="shapetype_202" hidden="1">
          <a:extLst>
            <a:ext uri="{FF2B5EF4-FFF2-40B4-BE49-F238E27FC236}">
              <a16:creationId xmlns:a16="http://schemas.microsoft.com/office/drawing/2014/main" id="{00000000-0008-0000-0100-000002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279400</xdr:colOff>
      <xdr:row>0</xdr:row>
      <xdr:rowOff>655040</xdr:rowOff>
    </xdr:from>
    <xdr:to>
      <xdr:col>6</xdr:col>
      <xdr:colOff>837045</xdr:colOff>
      <xdr:row>4</xdr:row>
      <xdr:rowOff>10460</xdr:rowOff>
    </xdr:to>
    <xdr:sp macro="" textlink="">
      <xdr:nvSpPr>
        <xdr:cNvPr id="16" name="CustomShape 1">
          <a:extLst>
            <a:ext uri="{FF2B5EF4-FFF2-40B4-BE49-F238E27FC236}">
              <a16:creationId xmlns:a16="http://schemas.microsoft.com/office/drawing/2014/main" id="{00000000-0008-0000-0200-000010000000}"/>
            </a:ext>
          </a:extLst>
        </xdr:cNvPr>
        <xdr:cNvSpPr/>
      </xdr:nvSpPr>
      <xdr:spPr>
        <a:xfrm>
          <a:off x="279400" y="655040"/>
          <a:ext cx="105918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s-ES" sz="1100" b="0" strike="noStrike">
              <a:solidFill>
                <a:sysClr val="windowText" lastClr="000000"/>
              </a:solidFill>
              <a:latin typeface="Arial"/>
            </a:rPr>
            <a:t>Las ofertas económicas se evaluarán utilizando un enfoque de costes del ciclo de vida, como se indica en el documento de licitación. Si desea que su oferta sea considerada para la adjudicación del contrato,</a:t>
          </a:r>
          <a:r>
            <a:rPr lang="es-ES" sz="1100" strike="noStrike">
              <a:solidFill>
                <a:sysClr val="windowText" lastClr="000000"/>
              </a:solidFill>
              <a:latin typeface="Arial"/>
            </a:rPr>
            <a:t> </a:t>
          </a:r>
          <a:r>
            <a:rPr lang="es-ES" sz="1100" b="1" strike="noStrike">
              <a:solidFill>
                <a:sysClr val="windowText" lastClr="000000"/>
              </a:solidFill>
              <a:latin typeface="Arial"/>
            </a:rPr>
            <a:t>proporcione la información relacionada con su oferta rellenando las celdas BLANCAS de las columnas relevantes con los datos de su oferta.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2844800</xdr:colOff>
      <xdr:row>26</xdr:row>
      <xdr:rowOff>0</xdr:rowOff>
    </xdr:to>
    <xdr:sp macro="" textlink="">
      <xdr:nvSpPr>
        <xdr:cNvPr id="4098" name="shapetype_202" hidden="1">
          <a:extLst>
            <a:ext uri="{FF2B5EF4-FFF2-40B4-BE49-F238E27FC236}">
              <a16:creationId xmlns:a16="http://schemas.microsoft.com/office/drawing/2014/main" id="{00000000-0008-0000-0300-00000210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editAs="oneCell">
    <xdr:from>
      <xdr:col>0</xdr:col>
      <xdr:colOff>241300</xdr:colOff>
      <xdr:row>1</xdr:row>
      <xdr:rowOff>38100</xdr:rowOff>
    </xdr:from>
    <xdr:to>
      <xdr:col>3</xdr:col>
      <xdr:colOff>139700</xdr:colOff>
      <xdr:row>1</xdr:row>
      <xdr:rowOff>587320</xdr:rowOff>
    </xdr:to>
    <xdr:sp macro="" textlink="">
      <xdr:nvSpPr>
        <xdr:cNvPr id="13" name="CustomShape 1">
          <a:extLst>
            <a:ext uri="{FF2B5EF4-FFF2-40B4-BE49-F238E27FC236}">
              <a16:creationId xmlns:a16="http://schemas.microsoft.com/office/drawing/2014/main" id="{9F11353B-FD1B-6241-B5DB-0A9B009D0918}"/>
            </a:ext>
          </a:extLst>
        </xdr:cNvPr>
        <xdr:cNvSpPr/>
      </xdr:nvSpPr>
      <xdr:spPr>
        <a:xfrm>
          <a:off x="241300" y="546100"/>
          <a:ext cx="105918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s-ES" sz="1100" b="0" strike="noStrike">
              <a:solidFill>
                <a:sysClr val="windowText" lastClr="000000"/>
              </a:solidFill>
              <a:latin typeface="Arial"/>
            </a:rPr>
            <a:t>Esta hoja proporciona definiciones claras de cada uno de los parámetros y fórmulas utilizados en la herramienta.  Las autoridades contratantes deberán asegurarse de que las normas utilizadas para definir ciertos parámetros sean coherentes con las especificaciones técnicas (especialmente en relación con el consumo energético para el cálculo de los costes operativos).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76200</xdr:colOff>
      <xdr:row>13</xdr:row>
      <xdr:rowOff>0</xdr:rowOff>
    </xdr:from>
    <xdr:to>
      <xdr:col>24</xdr:col>
      <xdr:colOff>0</xdr:colOff>
      <xdr:row>32</xdr:row>
      <xdr:rowOff>127000</xdr:rowOff>
    </xdr:to>
    <xdr:graphicFrame macro="">
      <xdr:nvGraphicFramePr>
        <xdr:cNvPr id="2" name="Chart 23">
          <a:extLst>
            <a:ext uri="{FF2B5EF4-FFF2-40B4-BE49-F238E27FC236}">
              <a16:creationId xmlns:a16="http://schemas.microsoft.com/office/drawing/2014/main" id="{0C27602B-2451-B248-A943-EFAC6337B6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241889</xdr:colOff>
      <xdr:row>54</xdr:row>
      <xdr:rowOff>123365</xdr:rowOff>
    </xdr:to>
    <xdr:sp macro="" textlink="">
      <xdr:nvSpPr>
        <xdr:cNvPr id="29" name="CustomShape 1" hidden="1">
          <a:extLst>
            <a:ext uri="{FF2B5EF4-FFF2-40B4-BE49-F238E27FC236}">
              <a16:creationId xmlns:a16="http://schemas.microsoft.com/office/drawing/2014/main" id="{00000000-0008-0000-0400-00001D000000}"/>
            </a:ext>
          </a:extLst>
        </xdr:cNvPr>
        <xdr:cNvSpPr/>
      </xdr:nvSpPr>
      <xdr:spPr>
        <a:xfrm>
          <a:off x="0" y="0"/>
          <a:ext cx="12585240" cy="1213416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0</xdr:colOff>
      <xdr:row>0</xdr:row>
      <xdr:rowOff>0</xdr:rowOff>
    </xdr:from>
    <xdr:to>
      <xdr:col>10</xdr:col>
      <xdr:colOff>241889</xdr:colOff>
      <xdr:row>54</xdr:row>
      <xdr:rowOff>123365</xdr:rowOff>
    </xdr:to>
    <xdr:sp macro="" textlink="">
      <xdr:nvSpPr>
        <xdr:cNvPr id="30" name="CustomShape 1" hidden="1">
          <a:extLst>
            <a:ext uri="{FF2B5EF4-FFF2-40B4-BE49-F238E27FC236}">
              <a16:creationId xmlns:a16="http://schemas.microsoft.com/office/drawing/2014/main" id="{00000000-0008-0000-0400-00001E000000}"/>
            </a:ext>
          </a:extLst>
        </xdr:cNvPr>
        <xdr:cNvSpPr/>
      </xdr:nvSpPr>
      <xdr:spPr>
        <a:xfrm>
          <a:off x="0" y="0"/>
          <a:ext cx="12585240" cy="1213416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381000</xdr:colOff>
      <xdr:row>1</xdr:row>
      <xdr:rowOff>0</xdr:rowOff>
    </xdr:from>
    <xdr:to>
      <xdr:col>9</xdr:col>
      <xdr:colOff>1447800</xdr:colOff>
      <xdr:row>1</xdr:row>
      <xdr:rowOff>549220</xdr:rowOff>
    </xdr:to>
    <xdr:sp macro="" textlink="">
      <xdr:nvSpPr>
        <xdr:cNvPr id="4" name="CustomShape 1">
          <a:extLst>
            <a:ext uri="{FF2B5EF4-FFF2-40B4-BE49-F238E27FC236}">
              <a16:creationId xmlns:a16="http://schemas.microsoft.com/office/drawing/2014/main" id="{6E5354EA-B1B6-CD44-83BA-8BBE1B4901A3}"/>
            </a:ext>
          </a:extLst>
        </xdr:cNvPr>
        <xdr:cNvSpPr/>
      </xdr:nvSpPr>
      <xdr:spPr>
        <a:xfrm>
          <a:off x="381000" y="571500"/>
          <a:ext cx="107950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s-ES" sz="1100" b="0" strike="noStrike">
              <a:solidFill>
                <a:sysClr val="windowText" lastClr="000000"/>
              </a:solidFill>
              <a:latin typeface="Arial"/>
            </a:rPr>
            <a:t>Esta hoja contiene los conjuntos de datos utilizados para algunos cálculos. Incluye la moneda y las emisiones de CO2eq del mix eléctrico nacional para los países de la UE, así como el </a:t>
          </a:r>
          <a:r>
            <a:rPr lang="es-ES" sz="1100" b="0" strike="noStrike" baseline="0">
              <a:solidFill>
                <a:sysClr val="windowText" lastClr="000000"/>
              </a:solidFill>
              <a:latin typeface="Arial"/>
            </a:rPr>
            <a:t>texto de los menús desplegables.</a:t>
          </a:r>
          <a:r>
            <a:rPr lang="es-ES" sz="1100" b="0" strike="noStrike">
              <a:solidFill>
                <a:sysClr val="windowText" lastClr="000000"/>
              </a:solidFill>
              <a:latin typeface="Arial"/>
            </a:rPr>
            <a:t> </a:t>
          </a:r>
          <a:r>
            <a:rPr lang="es-ES" sz="1100" b="0" strike="noStrike" baseline="0">
              <a:solidFill>
                <a:srgbClr val="FF0000"/>
              </a:solidFill>
              <a:latin typeface="Arial"/>
            </a:rPr>
            <a:t>NO EDITAR NI MODIFICAR</a:t>
          </a:r>
          <a:r>
            <a:rPr lang="es-ES" sz="1100" b="0" strike="noStrike" baseline="0">
              <a:solidFill>
                <a:sysClr val="windowText" lastClr="000000"/>
              </a:solidFill>
              <a:latin typeface="Arial"/>
            </a:rPr>
            <a:t> los elementos de esta pestaña para evitar errores en la herramienta.</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330200</xdr:colOff>
      <xdr:row>0</xdr:row>
      <xdr:rowOff>558800</xdr:rowOff>
    </xdr:from>
    <xdr:to>
      <xdr:col>12</xdr:col>
      <xdr:colOff>139700</xdr:colOff>
      <xdr:row>1</xdr:row>
      <xdr:rowOff>536520</xdr:rowOff>
    </xdr:to>
    <xdr:sp macro="" textlink="">
      <xdr:nvSpPr>
        <xdr:cNvPr id="2" name="CustomShape 1">
          <a:extLst>
            <a:ext uri="{FF2B5EF4-FFF2-40B4-BE49-F238E27FC236}">
              <a16:creationId xmlns:a16="http://schemas.microsoft.com/office/drawing/2014/main" id="{0A796AB3-4653-454C-B271-F3638A7BA378}"/>
            </a:ext>
          </a:extLst>
        </xdr:cNvPr>
        <xdr:cNvSpPr/>
      </xdr:nvSpPr>
      <xdr:spPr>
        <a:xfrm>
          <a:off x="330200" y="558800"/>
          <a:ext cx="105918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a:lnSpc>
              <a:spcPct val="100000"/>
            </a:lnSpc>
          </a:pPr>
          <a:r>
            <a:rPr lang="es-ES" sz="1100" b="0" strike="noStrike">
              <a:solidFill>
                <a:sysClr val="windowText" lastClr="000000"/>
              </a:solidFill>
              <a:latin typeface="Arial"/>
            </a:rPr>
            <a:t>Esta hoja contiene algunos de los cálculos necesarios para obtener los costes del ciclo de vida de las ofertas. </a:t>
          </a:r>
          <a:r>
            <a:rPr lang="es-ES" sz="1100" b="0" strike="noStrike">
              <a:solidFill>
                <a:srgbClr val="FF0000"/>
              </a:solidFill>
              <a:latin typeface="Arial"/>
            </a:rPr>
            <a:t>NO EDITAR NI MODIFICAR</a:t>
          </a:r>
          <a:r>
            <a:rPr lang="es-ES" sz="1100" b="0" strike="noStrike">
              <a:solidFill>
                <a:sysClr val="windowText" lastClr="000000"/>
              </a:solidFill>
              <a:latin typeface="Arial"/>
            </a:rPr>
            <a:t> para evitar errores en la herramienta.</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home/Documents/Dropbox/LCCTools/LCC_Tool_Computers_draft_libreoffice_computers_v0.5_a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CC Inputs &amp; Results"/>
      <sheetName val="Bidder_response_sheet"/>
    </sheetNames>
    <sheetDataSet>
      <sheetData sheetId="0"/>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ihobe.eus/criterios-ambientales" TargetMode="External"/><Relationship Id="rId1" Type="http://schemas.openxmlformats.org/officeDocument/2006/relationships/hyperlink" Target="http://ec.europa.eu/environment/gpp/helpdesk.ht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MJ32"/>
  <sheetViews>
    <sheetView topLeftCell="A37" zoomScale="110" zoomScaleNormal="110" workbookViewId="0">
      <selection activeCell="B26" sqref="B26"/>
    </sheetView>
  </sheetViews>
  <sheetFormatPr baseColWidth="10" defaultColWidth="8.875" defaultRowHeight="14.25" x14ac:dyDescent="0.2"/>
  <cols>
    <col min="1" max="1" width="3.875" style="1" customWidth="1"/>
    <col min="2" max="2" width="115.125" style="2" customWidth="1"/>
    <col min="3" max="3" width="6" style="1" customWidth="1"/>
    <col min="4" max="4" width="77.125" style="1" customWidth="1"/>
    <col min="5" max="1016" width="10.625" style="1" customWidth="1"/>
    <col min="1017" max="1025" width="8.875" customWidth="1"/>
  </cols>
  <sheetData>
    <row r="1" spans="1:1024" s="3" customFormat="1" ht="45" customHeight="1" x14ac:dyDescent="0.4">
      <c r="B1" s="4" t="s">
        <v>0</v>
      </c>
    </row>
    <row r="2" spans="1:1024" s="5" customFormat="1" ht="44.1" customHeight="1" x14ac:dyDescent="0.2">
      <c r="B2" s="6" t="s">
        <v>305</v>
      </c>
    </row>
    <row r="3" spans="1:1024" s="7" customFormat="1" ht="21" customHeight="1" x14ac:dyDescent="0.2">
      <c r="B3" s="8" t="s">
        <v>1</v>
      </c>
      <c r="D3" s="9"/>
      <c r="AMC3" s="10"/>
      <c r="AMD3" s="10"/>
      <c r="AME3" s="10"/>
      <c r="AMF3" s="10"/>
      <c r="AMG3" s="10"/>
      <c r="AMH3" s="10"/>
      <c r="AMI3" s="10"/>
      <c r="AMJ3" s="10"/>
    </row>
    <row r="4" spans="1:1024" ht="120.75" customHeight="1" x14ac:dyDescent="0.2">
      <c r="B4" s="11" t="s">
        <v>2</v>
      </c>
      <c r="D4" s="2"/>
    </row>
    <row r="5" spans="1:1024" ht="21" customHeight="1" x14ac:dyDescent="0.2">
      <c r="B5" s="8" t="s">
        <v>3</v>
      </c>
      <c r="D5" s="2"/>
    </row>
    <row r="6" spans="1:1024" s="19" customFormat="1" ht="28.5" x14ac:dyDescent="0.2">
      <c r="A6" s="1"/>
      <c r="B6" s="11" t="s">
        <v>4</v>
      </c>
      <c r="C6" s="1"/>
      <c r="D6" s="2"/>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row>
    <row r="7" spans="1:1024" s="19" customFormat="1" ht="30" x14ac:dyDescent="0.2">
      <c r="A7" s="1"/>
      <c r="B7" s="11" t="s">
        <v>5</v>
      </c>
      <c r="C7" s="1"/>
      <c r="D7" s="2"/>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row>
    <row r="8" spans="1:1024" s="19" customFormat="1" ht="114.75" x14ac:dyDescent="0.2">
      <c r="A8" s="1"/>
      <c r="B8" s="175" t="s">
        <v>6</v>
      </c>
      <c r="C8" s="1"/>
      <c r="D8" s="2"/>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row>
    <row r="9" spans="1:1024" ht="72" x14ac:dyDescent="0.2">
      <c r="B9" s="175" t="s">
        <v>7</v>
      </c>
      <c r="D9" s="2"/>
    </row>
    <row r="10" spans="1:1024" s="19" customFormat="1" ht="72" x14ac:dyDescent="0.2">
      <c r="A10" s="1"/>
      <c r="B10" s="175" t="s">
        <v>8</v>
      </c>
      <c r="C10" s="1"/>
      <c r="D10" s="2"/>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row>
    <row r="11" spans="1:1024" s="19" customFormat="1" ht="63.95" customHeight="1" x14ac:dyDescent="0.2">
      <c r="A11" s="1"/>
      <c r="B11" s="175" t="s">
        <v>9</v>
      </c>
      <c r="C11" s="1"/>
      <c r="D11" s="2"/>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row>
    <row r="12" spans="1:1024" s="19" customFormat="1" ht="45" customHeight="1" x14ac:dyDescent="0.2">
      <c r="A12" s="1"/>
      <c r="B12" s="136" t="s">
        <v>10</v>
      </c>
      <c r="C12" s="1"/>
      <c r="D12" s="172"/>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row>
    <row r="13" spans="1:1024" s="19" customFormat="1" ht="30" x14ac:dyDescent="0.2">
      <c r="A13" s="1"/>
      <c r="B13" s="135" t="s">
        <v>11</v>
      </c>
      <c r="C13" s="1"/>
      <c r="D13" s="2"/>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row>
    <row r="14" spans="1:1024" s="19" customFormat="1" ht="99.75" x14ac:dyDescent="0.2">
      <c r="A14" s="1"/>
      <c r="B14" s="330" t="s">
        <v>12</v>
      </c>
      <c r="C14" s="1"/>
      <c r="D14" s="2"/>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row>
    <row r="15" spans="1:1024" s="19" customFormat="1" ht="87" customHeight="1" x14ac:dyDescent="0.2">
      <c r="A15" s="1"/>
      <c r="B15" s="176" t="s">
        <v>13</v>
      </c>
      <c r="C15" s="1"/>
      <c r="D15" s="12"/>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row>
    <row r="16" spans="1:1024" ht="16.5" x14ac:dyDescent="0.2">
      <c r="B16" s="8" t="s">
        <v>14</v>
      </c>
      <c r="D16" s="2"/>
    </row>
    <row r="17" spans="1:1024" s="19" customFormat="1" ht="86.1" customHeight="1" x14ac:dyDescent="0.2">
      <c r="A17" s="1"/>
      <c r="B17" s="175" t="s">
        <v>15</v>
      </c>
      <c r="C17" s="1"/>
      <c r="D17" s="12"/>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row>
    <row r="18" spans="1:1024" s="19" customFormat="1" x14ac:dyDescent="0.2">
      <c r="A18" s="1"/>
      <c r="B18" s="257" t="s">
        <v>16</v>
      </c>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row>
    <row r="19" spans="1:1024" s="19" customFormat="1" x14ac:dyDescent="0.2">
      <c r="A19" s="1"/>
      <c r="B19" s="257" t="s">
        <v>17</v>
      </c>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row>
    <row r="20" spans="1:1024" s="19" customFormat="1" x14ac:dyDescent="0.2">
      <c r="A20" s="1"/>
      <c r="B20" s="257" t="s">
        <v>18</v>
      </c>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row>
    <row r="21" spans="1:1024" s="19" customFormat="1" ht="15" x14ac:dyDescent="0.25">
      <c r="A21" s="1"/>
      <c r="B21" s="257" t="s">
        <v>19</v>
      </c>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row>
    <row r="22" spans="1:1024" s="19" customFormat="1" x14ac:dyDescent="0.2">
      <c r="A22" s="1"/>
      <c r="B22" s="257"/>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row>
    <row r="23" spans="1:1024" s="19" customFormat="1" ht="120" customHeight="1" x14ac:dyDescent="0.2">
      <c r="A23" s="1"/>
      <c r="B23" s="135" t="s">
        <v>312</v>
      </c>
      <c r="C23" s="1"/>
      <c r="D23" s="12"/>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row>
    <row r="24" spans="1:1024" s="19" customFormat="1" ht="59.1" customHeight="1" x14ac:dyDescent="0.2">
      <c r="A24" s="1"/>
      <c r="B24" s="175" t="s">
        <v>311</v>
      </c>
      <c r="C24" s="1"/>
      <c r="D24" s="12"/>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row>
    <row r="25" spans="1:1024" ht="32.1" customHeight="1" x14ac:dyDescent="0.2">
      <c r="B25" s="135" t="s">
        <v>20</v>
      </c>
      <c r="D25" s="12"/>
    </row>
    <row r="26" spans="1:1024" x14ac:dyDescent="0.2">
      <c r="B26" s="339" t="s">
        <v>313</v>
      </c>
    </row>
    <row r="27" spans="1:1024" ht="48" customHeight="1" x14ac:dyDescent="0.2"/>
    <row r="28" spans="1:1024" s="13" customFormat="1" ht="43.5" x14ac:dyDescent="0.2">
      <c r="B28" s="337" t="s">
        <v>308</v>
      </c>
      <c r="AMC28" s="14"/>
      <c r="AMD28" s="14"/>
      <c r="AME28" s="14"/>
      <c r="AMF28" s="14"/>
      <c r="AMG28" s="14"/>
      <c r="AMH28" s="14"/>
      <c r="AMI28" s="14"/>
      <c r="AMJ28" s="14"/>
    </row>
    <row r="29" spans="1:1024" s="13" customFormat="1" ht="28.5" x14ac:dyDescent="0.2">
      <c r="B29" s="338" t="s">
        <v>309</v>
      </c>
      <c r="AMC29" s="14"/>
      <c r="AMD29" s="14"/>
      <c r="AME29" s="14"/>
      <c r="AMF29" s="14"/>
      <c r="AMG29" s="14"/>
      <c r="AMH29" s="14"/>
      <c r="AMI29" s="14"/>
      <c r="AMJ29" s="14"/>
    </row>
    <row r="30" spans="1:1024" x14ac:dyDescent="0.2">
      <c r="B30" s="338" t="s">
        <v>310</v>
      </c>
    </row>
    <row r="32" spans="1:1024" ht="164.1" customHeight="1" x14ac:dyDescent="0.2">
      <c r="B32" s="15"/>
    </row>
  </sheetData>
  <hyperlinks>
    <hyperlink ref="B29" r:id="rId1" display="http://ec.europa.eu/environment/gpp/helpdesk.htm _x000a_" xr:uid="{5422914B-D529-4544-A361-1C6884744974}"/>
    <hyperlink ref="B26" r:id="rId2" xr:uid="{3929E350-0A55-48AA-AAE7-717EE10083EC}"/>
  </hyperlinks>
  <pageMargins left="0.75" right="0.75" top="1" bottom="1" header="0.51180555555555496" footer="0.51180555555555496"/>
  <pageSetup scale="68" firstPageNumber="0" orientation="portrait" horizontalDpi="300" verticalDpi="300" r:id="rId3"/>
  <colBreaks count="1" manualBreakCount="1">
    <brk id="2" max="1048575" man="1"/>
  </colBreaks>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B161"/>
  <sheetViews>
    <sheetView topLeftCell="A70" zoomScaleNormal="100" workbookViewId="0"/>
  </sheetViews>
  <sheetFormatPr baseColWidth="10" defaultColWidth="8.875" defaultRowHeight="12.75" outlineLevelRow="1" outlineLevelCol="1" x14ac:dyDescent="0.2"/>
  <cols>
    <col min="1" max="2" width="3.875" style="16" customWidth="1"/>
    <col min="3" max="3" width="75" style="17" customWidth="1"/>
    <col min="4" max="4" width="18.375" style="30" customWidth="1"/>
    <col min="5" max="5" width="20.625" style="18" customWidth="1"/>
    <col min="6" max="6" width="4.375" style="18" customWidth="1"/>
    <col min="7" max="7" width="20.875" style="18" customWidth="1"/>
    <col min="8" max="8" width="4.375" style="18" customWidth="1" outlineLevel="1"/>
    <col min="9" max="9" width="20.875" style="18" customWidth="1" outlineLevel="1"/>
    <col min="10" max="10" width="4.375" style="18" customWidth="1" outlineLevel="1"/>
    <col min="11" max="11" width="20.875" style="18" customWidth="1" outlineLevel="1"/>
    <col min="12" max="12" width="4.375" style="18" customWidth="1" outlineLevel="1"/>
    <col min="13" max="13" width="20.875" style="18" customWidth="1" outlineLevel="1"/>
    <col min="14" max="14" width="4.375" style="18" customWidth="1" outlineLevel="1"/>
    <col min="15" max="15" width="20.875" style="18" customWidth="1" outlineLevel="1"/>
    <col min="16" max="16" width="4.375" style="18" customWidth="1" outlineLevel="1"/>
    <col min="17" max="17" width="20.875" style="18" customWidth="1" outlineLevel="1"/>
    <col min="18" max="18" width="4.375" style="18" customWidth="1" outlineLevel="1"/>
    <col min="19" max="19" width="20.875" style="18" customWidth="1" outlineLevel="1"/>
    <col min="20" max="20" width="4.375" style="18" customWidth="1" outlineLevel="1"/>
    <col min="21" max="21" width="20.875" style="18" customWidth="1" outlineLevel="1"/>
    <col min="22" max="22" width="4.375" style="18" customWidth="1" outlineLevel="1"/>
    <col min="23" max="23" width="20.875" style="18" customWidth="1" outlineLevel="1"/>
    <col min="24" max="24" width="6" style="16" customWidth="1"/>
    <col min="25" max="25" width="3.875" style="16" customWidth="1"/>
    <col min="26" max="1039" width="10.625" style="16" customWidth="1"/>
    <col min="1040" max="1042" width="8.875" style="19" customWidth="1"/>
  </cols>
  <sheetData>
    <row r="1" spans="1:24" s="20" customFormat="1" ht="45" customHeight="1" x14ac:dyDescent="0.35">
      <c r="B1" s="21" t="s">
        <v>21</v>
      </c>
      <c r="C1" s="21"/>
      <c r="D1" s="236"/>
      <c r="E1" s="22"/>
      <c r="F1" s="22"/>
      <c r="G1" s="22"/>
      <c r="H1" s="22"/>
      <c r="I1" s="22"/>
      <c r="J1" s="22"/>
      <c r="K1" s="22"/>
      <c r="L1" s="22"/>
      <c r="M1" s="22"/>
      <c r="N1" s="22"/>
      <c r="O1" s="22"/>
      <c r="P1" s="22"/>
      <c r="Q1" s="22"/>
      <c r="R1" s="22"/>
      <c r="S1" s="22"/>
      <c r="T1" s="22"/>
      <c r="U1" s="22"/>
      <c r="V1" s="22"/>
      <c r="W1" s="22"/>
    </row>
    <row r="2" spans="1:24" s="23" customFormat="1" ht="30.95" customHeight="1" x14ac:dyDescent="0.2">
      <c r="B2" s="177" t="s">
        <v>22</v>
      </c>
      <c r="C2" s="177"/>
      <c r="D2" s="30"/>
      <c r="E2" s="25"/>
      <c r="F2" s="25"/>
      <c r="G2" s="25"/>
      <c r="H2" s="25"/>
      <c r="I2" s="25"/>
      <c r="J2" s="25"/>
      <c r="K2" s="25"/>
      <c r="L2" s="25"/>
      <c r="M2" s="25"/>
      <c r="N2" s="25"/>
      <c r="O2" s="25"/>
      <c r="P2" s="25"/>
      <c r="Q2" s="25"/>
      <c r="R2" s="25"/>
      <c r="S2" s="25"/>
      <c r="T2" s="25"/>
      <c r="U2" s="25"/>
      <c r="V2" s="25"/>
      <c r="W2" s="25"/>
    </row>
    <row r="3" spans="1:24" s="23" customFormat="1" ht="23.1" customHeight="1" x14ac:dyDescent="0.2">
      <c r="B3" s="26" t="s">
        <v>23</v>
      </c>
      <c r="C3" s="26"/>
      <c r="D3" s="27"/>
      <c r="E3" s="28"/>
      <c r="F3" s="28"/>
      <c r="G3" s="28"/>
      <c r="H3" s="28"/>
      <c r="I3" s="28"/>
      <c r="J3" s="28"/>
      <c r="K3" s="28"/>
      <c r="L3" s="28"/>
      <c r="M3" s="28"/>
      <c r="N3" s="28"/>
      <c r="O3" s="28"/>
      <c r="P3" s="28"/>
      <c r="Q3" s="28"/>
      <c r="R3" s="28"/>
      <c r="S3" s="28"/>
      <c r="T3" s="28"/>
      <c r="U3" s="28"/>
      <c r="V3" s="28"/>
      <c r="W3" s="28"/>
      <c r="X3" s="29"/>
    </row>
    <row r="4" spans="1:24" s="23" customFormat="1" ht="14.1" customHeight="1" x14ac:dyDescent="0.2">
      <c r="B4" s="219"/>
      <c r="C4" s="199"/>
      <c r="D4" s="30"/>
      <c r="E4" s="31"/>
      <c r="F4" s="31"/>
      <c r="G4" s="31"/>
      <c r="H4" s="31"/>
      <c r="I4" s="31"/>
      <c r="J4" s="31"/>
      <c r="K4" s="31"/>
      <c r="L4" s="31"/>
      <c r="M4" s="31"/>
      <c r="N4" s="31"/>
      <c r="O4" s="31"/>
      <c r="P4" s="31"/>
      <c r="Q4" s="31"/>
      <c r="R4" s="31"/>
      <c r="S4" s="31"/>
      <c r="T4" s="31"/>
      <c r="U4" s="31"/>
      <c r="V4" s="31"/>
      <c r="W4" s="31"/>
      <c r="X4" s="32"/>
    </row>
    <row r="5" spans="1:24" s="23" customFormat="1" ht="14.1" customHeight="1" x14ac:dyDescent="0.2">
      <c r="B5" s="219"/>
      <c r="C5" s="201" t="s">
        <v>24</v>
      </c>
      <c r="D5" s="30"/>
      <c r="E5" s="31"/>
      <c r="F5" s="31"/>
      <c r="G5" s="31"/>
      <c r="H5" s="31"/>
      <c r="I5" s="31"/>
      <c r="J5" s="31"/>
      <c r="K5" s="31"/>
      <c r="L5" s="31"/>
      <c r="M5" s="31"/>
      <c r="N5" s="31"/>
      <c r="O5" s="31"/>
      <c r="P5" s="31"/>
      <c r="Q5" s="31"/>
      <c r="R5" s="31"/>
      <c r="S5" s="31"/>
      <c r="T5" s="31"/>
      <c r="U5" s="31"/>
      <c r="V5" s="31"/>
      <c r="W5" s="31"/>
      <c r="X5" s="32"/>
    </row>
    <row r="6" spans="1:24" s="41" customFormat="1" ht="14.25" x14ac:dyDescent="0.2">
      <c r="A6" s="23"/>
      <c r="B6" s="264" t="s">
        <v>25</v>
      </c>
      <c r="C6" s="217" t="s">
        <v>26</v>
      </c>
      <c r="D6" s="42"/>
      <c r="E6" s="250"/>
      <c r="F6" s="251"/>
      <c r="G6" s="250"/>
      <c r="H6" s="251"/>
      <c r="I6" s="250"/>
      <c r="J6" s="251"/>
      <c r="K6" s="250"/>
      <c r="L6" s="251"/>
      <c r="M6" s="250"/>
      <c r="N6" s="251"/>
      <c r="O6" s="250"/>
      <c r="P6" s="251"/>
      <c r="Q6" s="250"/>
      <c r="R6" s="251"/>
      <c r="S6" s="250"/>
      <c r="T6" s="251"/>
      <c r="U6" s="250"/>
      <c r="V6" s="251"/>
      <c r="W6" s="250"/>
      <c r="X6" s="249"/>
    </row>
    <row r="7" spans="1:24" s="23" customFormat="1" ht="14.1" customHeight="1" x14ac:dyDescent="0.2">
      <c r="B7" s="248" t="s">
        <v>25</v>
      </c>
      <c r="C7" s="105" t="s">
        <v>27</v>
      </c>
      <c r="D7" s="30" t="s">
        <v>28</v>
      </c>
      <c r="E7" s="33"/>
      <c r="F7" s="34"/>
      <c r="G7" s="33"/>
      <c r="H7" s="34"/>
      <c r="I7" s="33"/>
      <c r="J7" s="34"/>
      <c r="K7" s="33"/>
      <c r="L7" s="34"/>
      <c r="M7" s="33"/>
      <c r="N7" s="34"/>
      <c r="O7" s="33"/>
      <c r="P7" s="34"/>
      <c r="Q7" s="33"/>
      <c r="R7" s="34"/>
      <c r="S7" s="33"/>
      <c r="T7" s="34"/>
      <c r="U7" s="33"/>
      <c r="V7" s="34"/>
      <c r="W7" s="33"/>
      <c r="X7" s="32"/>
    </row>
    <row r="8" spans="1:24" s="41" customFormat="1" ht="15" x14ac:dyDescent="0.2">
      <c r="A8" s="23"/>
      <c r="B8" s="219"/>
      <c r="C8" s="210"/>
      <c r="D8" s="42"/>
      <c r="E8" s="146"/>
      <c r="F8" s="251"/>
      <c r="G8" s="146"/>
      <c r="H8" s="251"/>
      <c r="I8" s="146"/>
      <c r="J8" s="251"/>
      <c r="K8" s="146"/>
      <c r="L8" s="251"/>
      <c r="M8" s="146"/>
      <c r="N8" s="251"/>
      <c r="O8" s="146"/>
      <c r="P8" s="251"/>
      <c r="Q8" s="146"/>
      <c r="R8" s="251"/>
      <c r="S8" s="146"/>
      <c r="T8" s="251"/>
      <c r="U8" s="146"/>
      <c r="V8" s="251"/>
      <c r="W8" s="146"/>
      <c r="X8" s="249"/>
    </row>
    <row r="9" spans="1:24" s="23" customFormat="1" ht="20.100000000000001" customHeight="1" x14ac:dyDescent="0.2">
      <c r="B9" s="219"/>
      <c r="C9" s="200" t="s">
        <v>29</v>
      </c>
      <c r="D9" s="30"/>
      <c r="E9" s="31"/>
      <c r="F9" s="31"/>
      <c r="G9" s="31"/>
      <c r="H9" s="31"/>
      <c r="I9" s="31"/>
      <c r="J9" s="31"/>
      <c r="K9" s="31"/>
      <c r="L9" s="31"/>
      <c r="M9" s="31"/>
      <c r="N9" s="31"/>
      <c r="O9" s="31"/>
      <c r="P9" s="31"/>
      <c r="Q9" s="31"/>
      <c r="R9" s="31"/>
      <c r="S9" s="31"/>
      <c r="T9" s="31"/>
      <c r="U9" s="31"/>
      <c r="V9" s="31"/>
      <c r="W9" s="31"/>
      <c r="X9" s="32"/>
    </row>
    <row r="10" spans="1:24" s="23" customFormat="1" ht="14.1" customHeight="1" x14ac:dyDescent="0.2">
      <c r="B10" s="218"/>
      <c r="C10" s="105" t="s">
        <v>30</v>
      </c>
      <c r="D10" s="30"/>
      <c r="E10" s="33" t="s">
        <v>31</v>
      </c>
      <c r="F10" s="34"/>
      <c r="G10" s="35" t="str">
        <f>IF($E10=Datos_Referencia!$B$5,"",$E10)</f>
        <v/>
      </c>
      <c r="H10" s="34"/>
      <c r="I10" s="35" t="str">
        <f>IF($E10=Datos_Referencia!$B$5,"",$E10)</f>
        <v/>
      </c>
      <c r="J10" s="34"/>
      <c r="K10" s="35" t="str">
        <f>IF($E10=Datos_Referencia!$B$5,"",$E10)</f>
        <v/>
      </c>
      <c r="L10" s="34"/>
      <c r="M10" s="35" t="str">
        <f>IF($E10=Datos_Referencia!$B$5,"",$E10)</f>
        <v/>
      </c>
      <c r="N10" s="34"/>
      <c r="O10" s="35" t="str">
        <f>IF($E10=Datos_Referencia!$B$5,"",$E10)</f>
        <v/>
      </c>
      <c r="P10" s="34"/>
      <c r="Q10" s="35" t="str">
        <f>IF($E10=Datos_Referencia!$B$5,"",$E10)</f>
        <v/>
      </c>
      <c r="R10" s="34"/>
      <c r="S10" s="35" t="str">
        <f>IF($E10=Datos_Referencia!$B$5,"",$E10)</f>
        <v/>
      </c>
      <c r="T10" s="34"/>
      <c r="U10" s="35" t="str">
        <f>IF($E10=Datos_Referencia!$B$5,"",$E10)</f>
        <v/>
      </c>
      <c r="V10" s="34"/>
      <c r="W10" s="35" t="str">
        <f>IF($E10=Datos_Referencia!$B$5,"",$E10)</f>
        <v/>
      </c>
      <c r="X10" s="32"/>
    </row>
    <row r="11" spans="1:24" s="23" customFormat="1" ht="14.1" customHeight="1" x14ac:dyDescent="0.2">
      <c r="B11" s="218"/>
      <c r="C11" s="105" t="s">
        <v>32</v>
      </c>
      <c r="D11" s="30"/>
      <c r="E11" s="35" t="str">
        <f>LOOKUP(E10,Datos_Referencia!B5:B33,Datos_Referencia!C5:C33)</f>
        <v/>
      </c>
      <c r="F11" s="34"/>
      <c r="G11" s="189" t="str">
        <f>$E11</f>
        <v/>
      </c>
      <c r="H11" s="34"/>
      <c r="I11" s="189" t="str">
        <f>$E11</f>
        <v/>
      </c>
      <c r="J11" s="34"/>
      <c r="K11" s="189" t="str">
        <f>$E11</f>
        <v/>
      </c>
      <c r="L11" s="34"/>
      <c r="M11" s="189" t="str">
        <f>$E11</f>
        <v/>
      </c>
      <c r="N11" s="34"/>
      <c r="O11" s="189" t="str">
        <f>$E11</f>
        <v/>
      </c>
      <c r="P11" s="34"/>
      <c r="Q11" s="189" t="str">
        <f>$E11</f>
        <v/>
      </c>
      <c r="R11" s="34"/>
      <c r="S11" s="189" t="str">
        <f>$E11</f>
        <v/>
      </c>
      <c r="T11" s="34"/>
      <c r="U11" s="189" t="str">
        <f>$E11</f>
        <v/>
      </c>
      <c r="V11" s="34"/>
      <c r="W11" s="189" t="str">
        <f>$E11</f>
        <v/>
      </c>
      <c r="X11" s="32"/>
    </row>
    <row r="12" spans="1:24" s="23" customFormat="1" ht="14.1" customHeight="1" x14ac:dyDescent="0.2">
      <c r="B12" s="264" t="s">
        <v>25</v>
      </c>
      <c r="C12" s="105" t="s">
        <v>33</v>
      </c>
      <c r="D12" s="30" t="s">
        <v>34</v>
      </c>
      <c r="E12" s="318"/>
      <c r="F12" s="37"/>
      <c r="G12" s="189">
        <f>$E12</f>
        <v>0</v>
      </c>
      <c r="H12" s="37"/>
      <c r="I12" s="189">
        <f>$E12</f>
        <v>0</v>
      </c>
      <c r="J12" s="37"/>
      <c r="K12" s="189">
        <f>$E12</f>
        <v>0</v>
      </c>
      <c r="L12" s="37"/>
      <c r="M12" s="189">
        <f>$E12</f>
        <v>0</v>
      </c>
      <c r="N12" s="37"/>
      <c r="O12" s="189">
        <f>$E12</f>
        <v>0</v>
      </c>
      <c r="P12" s="37"/>
      <c r="Q12" s="189">
        <f>$E12</f>
        <v>0</v>
      </c>
      <c r="R12" s="37"/>
      <c r="S12" s="189">
        <f>$E12</f>
        <v>0</v>
      </c>
      <c r="T12" s="37"/>
      <c r="U12" s="189">
        <f>$E12</f>
        <v>0</v>
      </c>
      <c r="V12" s="37"/>
      <c r="W12" s="189">
        <f>$E12</f>
        <v>0</v>
      </c>
      <c r="X12" s="32"/>
    </row>
    <row r="13" spans="1:24" s="23" customFormat="1" ht="14.1" customHeight="1" x14ac:dyDescent="0.2">
      <c r="B13" s="264" t="s">
        <v>25</v>
      </c>
      <c r="C13" s="105" t="s">
        <v>35</v>
      </c>
      <c r="D13" s="30" t="s">
        <v>36</v>
      </c>
      <c r="E13" s="298"/>
      <c r="F13" s="38"/>
      <c r="G13" s="321">
        <f>$E13</f>
        <v>0</v>
      </c>
      <c r="H13" s="38"/>
      <c r="I13" s="321">
        <f>$E13</f>
        <v>0</v>
      </c>
      <c r="J13" s="38"/>
      <c r="K13" s="321">
        <f>$E13</f>
        <v>0</v>
      </c>
      <c r="L13" s="38"/>
      <c r="M13" s="321">
        <f>$E13</f>
        <v>0</v>
      </c>
      <c r="N13" s="38"/>
      <c r="O13" s="321">
        <f>$E13</f>
        <v>0</v>
      </c>
      <c r="P13" s="38"/>
      <c r="Q13" s="321">
        <f>$E13</f>
        <v>0</v>
      </c>
      <c r="R13" s="38"/>
      <c r="S13" s="321">
        <f>$E13</f>
        <v>0</v>
      </c>
      <c r="T13" s="38"/>
      <c r="U13" s="321">
        <f>$E13</f>
        <v>0</v>
      </c>
      <c r="V13" s="38"/>
      <c r="W13" s="321">
        <f>$E13</f>
        <v>0</v>
      </c>
      <c r="X13" s="32"/>
    </row>
    <row r="14" spans="1:24" s="23" customFormat="1" ht="14.1" customHeight="1" x14ac:dyDescent="0.2">
      <c r="B14" s="218"/>
      <c r="C14" s="105"/>
      <c r="D14" s="30"/>
      <c r="E14" s="38"/>
      <c r="F14" s="38"/>
      <c r="G14" s="38"/>
      <c r="H14" s="38"/>
      <c r="I14" s="38"/>
      <c r="J14" s="38"/>
      <c r="K14" s="38"/>
      <c r="L14" s="38"/>
      <c r="M14" s="38"/>
      <c r="N14" s="38"/>
      <c r="O14" s="38"/>
      <c r="P14" s="38"/>
      <c r="Q14" s="38"/>
      <c r="R14" s="38"/>
      <c r="S14" s="38"/>
      <c r="T14" s="38"/>
      <c r="U14" s="38"/>
      <c r="V14" s="38"/>
      <c r="W14" s="38"/>
      <c r="X14" s="32"/>
    </row>
    <row r="15" spans="1:24" s="41" customFormat="1" ht="15" x14ac:dyDescent="0.2">
      <c r="A15" s="23"/>
      <c r="B15" s="221"/>
      <c r="C15" s="201" t="s">
        <v>37</v>
      </c>
      <c r="D15" s="42"/>
      <c r="E15" s="43"/>
      <c r="F15" s="43"/>
      <c r="G15" s="43"/>
      <c r="H15" s="43"/>
      <c r="I15" s="43"/>
      <c r="J15" s="43"/>
      <c r="K15" s="43"/>
      <c r="L15" s="43"/>
      <c r="M15" s="43"/>
      <c r="N15" s="43"/>
      <c r="O15" s="43"/>
      <c r="P15" s="43"/>
      <c r="Q15" s="43"/>
      <c r="R15" s="43"/>
      <c r="S15" s="43"/>
      <c r="T15" s="43"/>
      <c r="U15" s="43"/>
      <c r="V15" s="43"/>
      <c r="W15" s="43"/>
      <c r="X15" s="44"/>
    </row>
    <row r="16" spans="1:24" s="23" customFormat="1" ht="14.1" customHeight="1" x14ac:dyDescent="0.2">
      <c r="B16" s="218"/>
      <c r="C16" s="105" t="s">
        <v>38</v>
      </c>
      <c r="D16" s="39" t="str">
        <f>$E$11&amp;"/kWh"</f>
        <v>/kWh</v>
      </c>
      <c r="E16" s="316"/>
      <c r="F16" s="38"/>
      <c r="G16" s="320">
        <f>$E16</f>
        <v>0</v>
      </c>
      <c r="H16" s="38"/>
      <c r="I16" s="320">
        <f>$E16</f>
        <v>0</v>
      </c>
      <c r="J16" s="38"/>
      <c r="K16" s="320">
        <f>$E16</f>
        <v>0</v>
      </c>
      <c r="L16" s="38"/>
      <c r="M16" s="320">
        <f>$E16</f>
        <v>0</v>
      </c>
      <c r="N16" s="38"/>
      <c r="O16" s="320">
        <f>$E16</f>
        <v>0</v>
      </c>
      <c r="P16" s="38"/>
      <c r="Q16" s="320">
        <f>$E16</f>
        <v>0</v>
      </c>
      <c r="R16" s="38"/>
      <c r="S16" s="320">
        <f>$E16</f>
        <v>0</v>
      </c>
      <c r="T16" s="38"/>
      <c r="U16" s="320">
        <f>$E16</f>
        <v>0</v>
      </c>
      <c r="V16" s="38"/>
      <c r="W16" s="320">
        <f>$E16</f>
        <v>0</v>
      </c>
      <c r="X16" s="32"/>
    </row>
    <row r="17" spans="1:24" s="23" customFormat="1" ht="14.1" customHeight="1" x14ac:dyDescent="0.2">
      <c r="B17" s="264" t="s">
        <v>25</v>
      </c>
      <c r="C17" s="105" t="s">
        <v>39</v>
      </c>
      <c r="D17" s="30" t="s">
        <v>36</v>
      </c>
      <c r="E17" s="298"/>
      <c r="F17" s="38"/>
      <c r="G17" s="321">
        <f>$E17</f>
        <v>0</v>
      </c>
      <c r="H17" s="38"/>
      <c r="I17" s="321">
        <f>$E17</f>
        <v>0</v>
      </c>
      <c r="J17" s="38"/>
      <c r="K17" s="321">
        <f>$E17</f>
        <v>0</v>
      </c>
      <c r="L17" s="38"/>
      <c r="M17" s="321">
        <f>$E17</f>
        <v>0</v>
      </c>
      <c r="N17" s="38"/>
      <c r="O17" s="321">
        <f>$E17</f>
        <v>0</v>
      </c>
      <c r="P17" s="38"/>
      <c r="Q17" s="321">
        <f>$E17</f>
        <v>0</v>
      </c>
      <c r="R17" s="38"/>
      <c r="S17" s="321">
        <f>$E17</f>
        <v>0</v>
      </c>
      <c r="T17" s="38"/>
      <c r="U17" s="321">
        <f>$E17</f>
        <v>0</v>
      </c>
      <c r="V17" s="38"/>
      <c r="W17" s="321">
        <f>$E17</f>
        <v>0</v>
      </c>
      <c r="X17" s="32"/>
    </row>
    <row r="18" spans="1:24" s="23" customFormat="1" ht="14.1" customHeight="1" x14ac:dyDescent="0.2">
      <c r="B18" s="105"/>
      <c r="C18" s="105"/>
      <c r="D18" s="30"/>
      <c r="E18" s="30"/>
      <c r="F18" s="30"/>
      <c r="G18" s="30"/>
      <c r="H18" s="30"/>
      <c r="I18" s="30"/>
      <c r="J18" s="30"/>
      <c r="K18" s="30"/>
      <c r="L18" s="30"/>
      <c r="M18" s="30"/>
      <c r="N18" s="30"/>
      <c r="O18" s="30"/>
      <c r="P18" s="30"/>
      <c r="Q18" s="30"/>
      <c r="R18" s="30"/>
      <c r="S18" s="30"/>
      <c r="T18" s="30"/>
      <c r="U18" s="30"/>
      <c r="V18" s="30"/>
      <c r="W18" s="30"/>
      <c r="X18" s="32"/>
    </row>
    <row r="19" spans="1:24" s="41" customFormat="1" ht="28.5" x14ac:dyDescent="0.2">
      <c r="A19" s="23"/>
      <c r="B19" s="265" t="s">
        <v>25</v>
      </c>
      <c r="C19" s="217" t="s">
        <v>40</v>
      </c>
      <c r="D19" s="42"/>
      <c r="E19" s="145" t="s">
        <v>31</v>
      </c>
      <c r="F19" s="146"/>
      <c r="G19" s="145" t="s">
        <v>31</v>
      </c>
      <c r="H19" s="146"/>
      <c r="I19" s="145" t="s">
        <v>31</v>
      </c>
      <c r="J19" s="146"/>
      <c r="K19" s="145" t="s">
        <v>31</v>
      </c>
      <c r="L19" s="146"/>
      <c r="M19" s="145" t="s">
        <v>31</v>
      </c>
      <c r="N19" s="146"/>
      <c r="O19" s="145" t="s">
        <v>31</v>
      </c>
      <c r="P19" s="146"/>
      <c r="Q19" s="145" t="s">
        <v>31</v>
      </c>
      <c r="R19" s="146"/>
      <c r="S19" s="145" t="s">
        <v>31</v>
      </c>
      <c r="T19" s="146"/>
      <c r="U19" s="145" t="s">
        <v>31</v>
      </c>
      <c r="V19" s="146"/>
      <c r="W19" s="145" t="s">
        <v>31</v>
      </c>
      <c r="X19" s="44"/>
    </row>
    <row r="20" spans="1:24" s="23" customFormat="1" ht="14.1" customHeight="1" x14ac:dyDescent="0.2">
      <c r="B20" s="265" t="s">
        <v>25</v>
      </c>
      <c r="C20" s="324" t="s">
        <v>41</v>
      </c>
      <c r="D20" s="30" t="s">
        <v>42</v>
      </c>
      <c r="E20" s="317"/>
      <c r="F20" s="34"/>
      <c r="G20" s="317"/>
      <c r="H20" s="34"/>
      <c r="I20" s="317"/>
      <c r="J20" s="34"/>
      <c r="K20" s="317"/>
      <c r="L20" s="34"/>
      <c r="M20" s="317"/>
      <c r="N20" s="34"/>
      <c r="O20" s="317"/>
      <c r="P20" s="34"/>
      <c r="Q20" s="317"/>
      <c r="R20" s="34"/>
      <c r="S20" s="317"/>
      <c r="T20" s="34"/>
      <c r="U20" s="317"/>
      <c r="V20" s="34"/>
      <c r="W20" s="317"/>
      <c r="X20" s="32"/>
    </row>
    <row r="21" spans="1:24" s="23" customFormat="1" ht="14.1" customHeight="1" x14ac:dyDescent="0.2">
      <c r="B21" s="265" t="s">
        <v>25</v>
      </c>
      <c r="C21" s="300" t="s">
        <v>43</v>
      </c>
      <c r="D21" s="30" t="s">
        <v>44</v>
      </c>
      <c r="E21" s="318"/>
      <c r="F21" s="38"/>
      <c r="G21" s="318"/>
      <c r="H21" s="38"/>
      <c r="I21" s="318"/>
      <c r="J21" s="38"/>
      <c r="K21" s="318"/>
      <c r="L21" s="38"/>
      <c r="M21" s="318"/>
      <c r="N21" s="38"/>
      <c r="O21" s="318"/>
      <c r="P21" s="38"/>
      <c r="Q21" s="318"/>
      <c r="R21" s="38"/>
      <c r="S21" s="318"/>
      <c r="T21" s="38"/>
      <c r="U21" s="318"/>
      <c r="V21" s="38"/>
      <c r="W21" s="318"/>
      <c r="X21" s="32"/>
    </row>
    <row r="22" spans="1:24" s="23" customFormat="1" ht="14.1" customHeight="1" x14ac:dyDescent="0.2">
      <c r="B22" s="218"/>
      <c r="C22" s="105"/>
      <c r="D22" s="30"/>
      <c r="E22" s="30"/>
      <c r="F22" s="30"/>
      <c r="G22" s="30"/>
      <c r="H22" s="34"/>
      <c r="I22" s="30"/>
      <c r="J22" s="34"/>
      <c r="K22" s="30"/>
      <c r="L22" s="34"/>
      <c r="M22" s="30"/>
      <c r="N22" s="34"/>
      <c r="O22" s="30"/>
      <c r="P22" s="34"/>
      <c r="Q22" s="30"/>
      <c r="R22" s="34"/>
      <c r="S22" s="30"/>
      <c r="T22" s="34"/>
      <c r="U22" s="30"/>
      <c r="V22" s="34"/>
      <c r="W22" s="30"/>
      <c r="X22" s="32"/>
    </row>
    <row r="23" spans="1:24" s="41" customFormat="1" ht="15" outlineLevel="1" x14ac:dyDescent="0.2">
      <c r="A23" s="23"/>
      <c r="B23" s="221"/>
      <c r="C23" s="201" t="s">
        <v>45</v>
      </c>
      <c r="D23" s="42"/>
      <c r="E23" s="43"/>
      <c r="F23" s="43"/>
      <c r="G23" s="43"/>
      <c r="H23" s="43"/>
      <c r="I23" s="43"/>
      <c r="J23" s="43"/>
      <c r="K23" s="43"/>
      <c r="L23" s="43"/>
      <c r="M23" s="43"/>
      <c r="N23" s="43"/>
      <c r="O23" s="43"/>
      <c r="P23" s="43"/>
      <c r="Q23" s="43"/>
      <c r="R23" s="43"/>
      <c r="S23" s="43"/>
      <c r="T23" s="43"/>
      <c r="U23" s="43"/>
      <c r="V23" s="43"/>
      <c r="W23" s="43"/>
      <c r="X23" s="44"/>
    </row>
    <row r="24" spans="1:24" s="41" customFormat="1" ht="28.5" outlineLevel="1" x14ac:dyDescent="0.2">
      <c r="A24" s="23"/>
      <c r="B24" s="264" t="s">
        <v>25</v>
      </c>
      <c r="C24" s="217" t="s">
        <v>46</v>
      </c>
      <c r="D24" s="42"/>
      <c r="E24" s="145" t="s">
        <v>31</v>
      </c>
      <c r="F24" s="146"/>
      <c r="G24" s="145" t="s">
        <v>31</v>
      </c>
      <c r="H24" s="146"/>
      <c r="I24" s="145" t="s">
        <v>31</v>
      </c>
      <c r="J24" s="146"/>
      <c r="K24" s="145" t="s">
        <v>31</v>
      </c>
      <c r="L24" s="146"/>
      <c r="M24" s="145" t="s">
        <v>31</v>
      </c>
      <c r="N24" s="146"/>
      <c r="O24" s="145" t="s">
        <v>31</v>
      </c>
      <c r="P24" s="146"/>
      <c r="Q24" s="145" t="s">
        <v>31</v>
      </c>
      <c r="R24" s="146"/>
      <c r="S24" s="145" t="s">
        <v>31</v>
      </c>
      <c r="T24" s="146"/>
      <c r="U24" s="145" t="s">
        <v>31</v>
      </c>
      <c r="V24" s="146"/>
      <c r="W24" s="145" t="s">
        <v>31</v>
      </c>
      <c r="X24" s="44"/>
    </row>
    <row r="25" spans="1:24" s="23" customFormat="1" ht="28.5" outlineLevel="1" x14ac:dyDescent="0.2">
      <c r="B25" s="264" t="s">
        <v>25</v>
      </c>
      <c r="C25" s="202" t="s">
        <v>47</v>
      </c>
      <c r="D25" s="30"/>
      <c r="E25" s="144"/>
      <c r="F25" s="31"/>
      <c r="G25" s="144"/>
      <c r="H25" s="31"/>
      <c r="I25" s="144"/>
      <c r="J25" s="31"/>
      <c r="K25" s="144"/>
      <c r="L25" s="31"/>
      <c r="M25" s="144"/>
      <c r="N25" s="31"/>
      <c r="O25" s="144"/>
      <c r="P25" s="31"/>
      <c r="Q25" s="144"/>
      <c r="R25" s="31"/>
      <c r="S25" s="144"/>
      <c r="T25" s="31"/>
      <c r="U25" s="144"/>
      <c r="V25" s="31"/>
      <c r="W25" s="144"/>
      <c r="X25" s="40"/>
    </row>
    <row r="26" spans="1:24" s="23" customFormat="1" ht="14.1" customHeight="1" outlineLevel="1" x14ac:dyDescent="0.2">
      <c r="B26" s="222"/>
      <c r="C26" s="203" t="s">
        <v>48</v>
      </c>
      <c r="D26" s="150" t="str">
        <f>$E$11&amp;"/luminaire"</f>
        <v>/luminaire</v>
      </c>
      <c r="E26" s="36"/>
      <c r="F26" s="38"/>
      <c r="G26" s="36"/>
      <c r="H26" s="38"/>
      <c r="I26" s="36"/>
      <c r="J26" s="38"/>
      <c r="K26" s="36"/>
      <c r="L26" s="38"/>
      <c r="M26" s="36"/>
      <c r="N26" s="38"/>
      <c r="O26" s="36"/>
      <c r="P26" s="38"/>
      <c r="Q26" s="36"/>
      <c r="R26" s="38"/>
      <c r="S26" s="36"/>
      <c r="T26" s="38"/>
      <c r="U26" s="36"/>
      <c r="V26" s="38"/>
      <c r="W26" s="36"/>
      <c r="X26" s="40"/>
    </row>
    <row r="27" spans="1:24" s="23" customFormat="1" ht="14.25" outlineLevel="1" x14ac:dyDescent="0.2">
      <c r="B27" s="222"/>
      <c r="C27" s="203" t="s">
        <v>49</v>
      </c>
      <c r="D27" s="150" t="str">
        <f>$E$11&amp;"/luminaire"</f>
        <v>/luminaire</v>
      </c>
      <c r="E27" s="36"/>
      <c r="F27" s="38"/>
      <c r="G27" s="36"/>
      <c r="H27" s="38"/>
      <c r="I27" s="36"/>
      <c r="J27" s="38"/>
      <c r="K27" s="36"/>
      <c r="L27" s="38"/>
      <c r="M27" s="36"/>
      <c r="N27" s="38"/>
      <c r="O27" s="36"/>
      <c r="P27" s="38"/>
      <c r="Q27" s="36"/>
      <c r="R27" s="38"/>
      <c r="S27" s="36"/>
      <c r="T27" s="38"/>
      <c r="U27" s="36"/>
      <c r="V27" s="38"/>
      <c r="W27" s="36"/>
      <c r="X27" s="40"/>
    </row>
    <row r="28" spans="1:24" s="23" customFormat="1" ht="14.25" outlineLevel="1" x14ac:dyDescent="0.2">
      <c r="B28" s="222"/>
      <c r="C28" s="203" t="s">
        <v>50</v>
      </c>
      <c r="D28" s="150" t="str">
        <f>$E$11&amp;"/luminaire"</f>
        <v>/luminaire</v>
      </c>
      <c r="E28" s="36"/>
      <c r="F28" s="38"/>
      <c r="G28" s="36"/>
      <c r="H28" s="38"/>
      <c r="I28" s="36"/>
      <c r="J28" s="38"/>
      <c r="K28" s="36"/>
      <c r="L28" s="38"/>
      <c r="M28" s="36"/>
      <c r="N28" s="38"/>
      <c r="O28" s="36"/>
      <c r="P28" s="38"/>
      <c r="Q28" s="36"/>
      <c r="R28" s="38"/>
      <c r="S28" s="36"/>
      <c r="T28" s="38"/>
      <c r="U28" s="36"/>
      <c r="V28" s="38"/>
      <c r="W28" s="36"/>
      <c r="X28" s="40"/>
    </row>
    <row r="29" spans="1:24" s="23" customFormat="1" ht="14.25" outlineLevel="1" x14ac:dyDescent="0.2">
      <c r="B29" s="222"/>
      <c r="C29" s="203" t="s">
        <v>51</v>
      </c>
      <c r="D29" s="319" t="str">
        <f>$E$11&amp;"/year.luminaire"</f>
        <v>/year.luminaire</v>
      </c>
      <c r="E29" s="36"/>
      <c r="F29" s="38"/>
      <c r="G29" s="36"/>
      <c r="H29" s="38"/>
      <c r="I29" s="36"/>
      <c r="J29" s="38"/>
      <c r="K29" s="36"/>
      <c r="L29" s="38"/>
      <c r="M29" s="36"/>
      <c r="N29" s="38"/>
      <c r="O29" s="36"/>
      <c r="P29" s="38"/>
      <c r="Q29" s="36"/>
      <c r="R29" s="38"/>
      <c r="S29" s="36"/>
      <c r="T29" s="38"/>
      <c r="U29" s="36"/>
      <c r="V29" s="38"/>
      <c r="W29" s="36"/>
      <c r="X29" s="40"/>
    </row>
    <row r="30" spans="1:24" s="23" customFormat="1" ht="14.25" x14ac:dyDescent="0.2">
      <c r="B30" s="218"/>
      <c r="C30" s="105"/>
      <c r="D30" s="150"/>
      <c r="E30" s="38"/>
      <c r="F30" s="38"/>
      <c r="G30" s="38"/>
      <c r="H30" s="38"/>
      <c r="I30" s="38"/>
      <c r="J30" s="38"/>
      <c r="K30" s="38"/>
      <c r="L30" s="38"/>
      <c r="M30" s="38"/>
      <c r="N30" s="38"/>
      <c r="O30" s="38"/>
      <c r="P30" s="38"/>
      <c r="Q30" s="38"/>
      <c r="R30" s="38"/>
      <c r="S30" s="38"/>
      <c r="T30" s="38"/>
      <c r="U30" s="38"/>
      <c r="V30" s="38"/>
      <c r="W30" s="38"/>
      <c r="X30" s="32"/>
    </row>
    <row r="31" spans="1:24" s="23" customFormat="1" ht="15" outlineLevel="1" x14ac:dyDescent="0.2">
      <c r="B31" s="219"/>
      <c r="C31" s="200" t="s">
        <v>52</v>
      </c>
      <c r="D31" s="30"/>
      <c r="E31" s="38"/>
      <c r="F31" s="38"/>
      <c r="G31" s="38"/>
      <c r="H31" s="38"/>
      <c r="I31" s="38"/>
      <c r="J31" s="38"/>
      <c r="K31" s="38"/>
      <c r="L31" s="38"/>
      <c r="M31" s="38"/>
      <c r="N31" s="38"/>
      <c r="O31" s="38"/>
      <c r="P31" s="38"/>
      <c r="Q31" s="38"/>
      <c r="R31" s="38"/>
      <c r="S31" s="38"/>
      <c r="T31" s="38"/>
      <c r="U31" s="38"/>
      <c r="V31" s="38"/>
      <c r="W31" s="38"/>
      <c r="X31" s="32"/>
    </row>
    <row r="32" spans="1:24" s="23" customFormat="1" ht="14.25" outlineLevel="1" x14ac:dyDescent="0.2">
      <c r="B32" s="264" t="s">
        <v>25</v>
      </c>
      <c r="C32" s="299" t="s">
        <v>53</v>
      </c>
      <c r="D32" s="150" t="str">
        <f>$E$11&amp;"/room or zone"</f>
        <v>/room or zone</v>
      </c>
      <c r="E32" s="36"/>
      <c r="F32" s="38"/>
      <c r="G32" s="36"/>
      <c r="H32" s="38"/>
      <c r="I32" s="36"/>
      <c r="J32" s="38"/>
      <c r="K32" s="36"/>
      <c r="L32" s="38"/>
      <c r="M32" s="36"/>
      <c r="N32" s="38"/>
      <c r="O32" s="36"/>
      <c r="P32" s="38"/>
      <c r="Q32" s="36"/>
      <c r="R32" s="38"/>
      <c r="S32" s="36"/>
      <c r="T32" s="38"/>
      <c r="U32" s="36"/>
      <c r="V32" s="38"/>
      <c r="W32" s="36"/>
      <c r="X32" s="40"/>
    </row>
    <row r="33" spans="1:25" s="23" customFormat="1" ht="14.25" outlineLevel="1" x14ac:dyDescent="0.2">
      <c r="B33" s="264" t="s">
        <v>25</v>
      </c>
      <c r="C33" s="299" t="s">
        <v>54</v>
      </c>
      <c r="D33" s="150" t="str">
        <f>$E$11&amp;"/year.room or zone"</f>
        <v>/year.room or zone</v>
      </c>
      <c r="E33" s="36"/>
      <c r="F33" s="38"/>
      <c r="G33" s="36"/>
      <c r="H33" s="38"/>
      <c r="I33" s="36"/>
      <c r="J33" s="38"/>
      <c r="K33" s="36"/>
      <c r="L33" s="38"/>
      <c r="M33" s="36"/>
      <c r="N33" s="38"/>
      <c r="O33" s="36"/>
      <c r="P33" s="38"/>
      <c r="Q33" s="36"/>
      <c r="R33" s="38"/>
      <c r="S33" s="36"/>
      <c r="T33" s="38"/>
      <c r="U33" s="36"/>
      <c r="V33" s="38"/>
      <c r="W33" s="36"/>
      <c r="X33" s="32"/>
    </row>
    <row r="34" spans="1:25" s="23" customFormat="1" ht="14.25" outlineLevel="1" x14ac:dyDescent="0.2">
      <c r="B34" s="264" t="s">
        <v>25</v>
      </c>
      <c r="C34" s="299" t="s">
        <v>55</v>
      </c>
      <c r="D34" s="150" t="str">
        <f>$E$11&amp;"/year.room or zone"</f>
        <v>/year.room or zone</v>
      </c>
      <c r="E34" s="36"/>
      <c r="F34" s="38"/>
      <c r="G34" s="36"/>
      <c r="H34" s="38"/>
      <c r="I34" s="36"/>
      <c r="J34" s="38"/>
      <c r="K34" s="36"/>
      <c r="L34" s="38"/>
      <c r="M34" s="36"/>
      <c r="N34" s="38"/>
      <c r="O34" s="36"/>
      <c r="P34" s="38"/>
      <c r="Q34" s="36"/>
      <c r="R34" s="38"/>
      <c r="S34" s="36"/>
      <c r="T34" s="38"/>
      <c r="U34" s="36"/>
      <c r="V34" s="38"/>
      <c r="W34" s="36"/>
      <c r="X34" s="32"/>
    </row>
    <row r="35" spans="1:25" s="23" customFormat="1" ht="14.25" outlineLevel="1" x14ac:dyDescent="0.2">
      <c r="B35" s="264" t="s">
        <v>25</v>
      </c>
      <c r="C35" s="299" t="s">
        <v>56</v>
      </c>
      <c r="D35" s="150" t="str">
        <f>$E$11&amp;"/year.room or zone"</f>
        <v>/year.room or zone</v>
      </c>
      <c r="E35" s="36"/>
      <c r="F35" s="38"/>
      <c r="G35" s="36"/>
      <c r="H35" s="38"/>
      <c r="I35" s="36"/>
      <c r="J35" s="38"/>
      <c r="K35" s="36"/>
      <c r="L35" s="38"/>
      <c r="M35" s="36"/>
      <c r="N35" s="38"/>
      <c r="O35" s="36"/>
      <c r="P35" s="38"/>
      <c r="Q35" s="36"/>
      <c r="R35" s="38"/>
      <c r="S35" s="36"/>
      <c r="T35" s="38"/>
      <c r="U35" s="36"/>
      <c r="V35" s="38"/>
      <c r="W35" s="36"/>
      <c r="X35" s="40"/>
    </row>
    <row r="36" spans="1:25" s="23" customFormat="1" ht="14.25" x14ac:dyDescent="0.2">
      <c r="B36" s="220"/>
      <c r="C36" s="301"/>
      <c r="D36" s="30"/>
      <c r="E36" s="31"/>
      <c r="F36" s="31"/>
      <c r="G36" s="31"/>
      <c r="H36" s="31"/>
      <c r="I36" s="31"/>
      <c r="J36" s="31"/>
      <c r="K36" s="31"/>
      <c r="L36" s="31"/>
      <c r="M36" s="31"/>
      <c r="N36" s="31"/>
      <c r="O36" s="31"/>
      <c r="P36" s="31"/>
      <c r="Q36" s="31"/>
      <c r="R36" s="31"/>
      <c r="S36" s="31"/>
      <c r="T36" s="31"/>
      <c r="U36" s="31"/>
      <c r="V36" s="31"/>
      <c r="W36" s="31"/>
      <c r="X36" s="40"/>
    </row>
    <row r="37" spans="1:25" s="23" customFormat="1" ht="20.100000000000001" customHeight="1" outlineLevel="1" x14ac:dyDescent="0.2">
      <c r="B37" s="219"/>
      <c r="C37" s="302" t="s">
        <v>57</v>
      </c>
      <c r="D37" s="30"/>
      <c r="E37" s="38"/>
      <c r="F37" s="38"/>
      <c r="G37" s="38"/>
      <c r="H37" s="38"/>
      <c r="I37" s="38"/>
      <c r="J37" s="38"/>
      <c r="K37" s="38"/>
      <c r="L37" s="38"/>
      <c r="M37" s="38"/>
      <c r="N37" s="38"/>
      <c r="O37" s="38"/>
      <c r="P37" s="38"/>
      <c r="Q37" s="38"/>
      <c r="R37" s="38"/>
      <c r="S37" s="38"/>
      <c r="T37" s="38"/>
      <c r="U37" s="38"/>
      <c r="V37" s="38"/>
      <c r="W37" s="38"/>
      <c r="X37" s="32"/>
    </row>
    <row r="38" spans="1:25" s="23" customFormat="1" ht="14.1" customHeight="1" outlineLevel="1" x14ac:dyDescent="0.25">
      <c r="B38" s="218"/>
      <c r="C38" s="324" t="s">
        <v>58</v>
      </c>
      <c r="D38" s="45" t="s">
        <v>59</v>
      </c>
      <c r="E38" s="148">
        <f>LOOKUP($E$10,Datos_Referencia!B5:B33,Datos_Referencia!F5:F33)</f>
        <v>0</v>
      </c>
      <c r="F38" s="149"/>
      <c r="G38" s="148">
        <f>IF($E38="","",$E38)</f>
        <v>0</v>
      </c>
      <c r="H38" s="149"/>
      <c r="I38" s="148">
        <f>IF($E38="","",$E38)</f>
        <v>0</v>
      </c>
      <c r="J38" s="149"/>
      <c r="K38" s="148">
        <f>IF($E38="","",$E38)</f>
        <v>0</v>
      </c>
      <c r="L38" s="149"/>
      <c r="M38" s="148">
        <f>IF($E38="","",$E38)</f>
        <v>0</v>
      </c>
      <c r="N38" s="149"/>
      <c r="O38" s="148">
        <f>IF($E38="","",$E38)</f>
        <v>0</v>
      </c>
      <c r="P38" s="149"/>
      <c r="Q38" s="148">
        <f>IF($E38="","",$E38)</f>
        <v>0</v>
      </c>
      <c r="R38" s="149"/>
      <c r="S38" s="148">
        <f>IF($E38="","",$E38)</f>
        <v>0</v>
      </c>
      <c r="T38" s="149"/>
      <c r="U38" s="148">
        <f>IF($E38="","",$E38)</f>
        <v>0</v>
      </c>
      <c r="V38" s="149"/>
      <c r="W38" s="148">
        <f>IF($E38="","",$E38)</f>
        <v>0</v>
      </c>
      <c r="X38" s="32"/>
    </row>
    <row r="39" spans="1:25" s="23" customFormat="1" ht="14.1" customHeight="1" outlineLevel="1" x14ac:dyDescent="0.2">
      <c r="B39" s="218"/>
      <c r="C39" s="325" t="s">
        <v>60</v>
      </c>
      <c r="D39" s="45"/>
      <c r="E39" s="38"/>
      <c r="F39" s="37"/>
      <c r="G39" s="38"/>
      <c r="H39" s="37"/>
      <c r="I39" s="38"/>
      <c r="J39" s="37"/>
      <c r="K39" s="38"/>
      <c r="L39" s="37"/>
      <c r="M39" s="38"/>
      <c r="N39" s="37"/>
      <c r="O39" s="38"/>
      <c r="P39" s="37"/>
      <c r="Q39" s="38"/>
      <c r="R39" s="37"/>
      <c r="S39" s="38"/>
      <c r="T39" s="37"/>
      <c r="U39" s="38"/>
      <c r="V39" s="37"/>
      <c r="W39" s="38"/>
      <c r="X39" s="32"/>
    </row>
    <row r="40" spans="1:25" s="23" customFormat="1" ht="14.1" customHeight="1" outlineLevel="1" x14ac:dyDescent="0.25">
      <c r="B40" s="264" t="s">
        <v>25</v>
      </c>
      <c r="C40" s="324" t="s">
        <v>61</v>
      </c>
      <c r="D40" s="258" t="s">
        <v>62</v>
      </c>
      <c r="E40" s="316"/>
      <c r="F40" s="37"/>
      <c r="G40" s="320" t="str">
        <f>IF($E40="","",$E40)</f>
        <v/>
      </c>
      <c r="H40" s="37"/>
      <c r="I40" s="320" t="str">
        <f>IF($E40="","",$E40)</f>
        <v/>
      </c>
      <c r="J40" s="37"/>
      <c r="K40" s="320" t="str">
        <f>IF($E40="","",$E40)</f>
        <v/>
      </c>
      <c r="L40" s="37"/>
      <c r="M40" s="320" t="str">
        <f>IF($E40="","",$E40)</f>
        <v/>
      </c>
      <c r="N40" s="37"/>
      <c r="O40" s="320" t="str">
        <f>IF($E40="","",$E40)</f>
        <v/>
      </c>
      <c r="P40" s="37"/>
      <c r="Q40" s="320" t="str">
        <f>IF($E40="","",$E40)</f>
        <v/>
      </c>
      <c r="R40" s="37"/>
      <c r="S40" s="320" t="str">
        <f>IF($E40="","",$E40)</f>
        <v/>
      </c>
      <c r="T40" s="37"/>
      <c r="U40" s="320" t="str">
        <f>IF($E40="","",$E40)</f>
        <v/>
      </c>
      <c r="V40" s="37"/>
      <c r="W40" s="320" t="str">
        <f>IF($E40="","",$E40)</f>
        <v/>
      </c>
      <c r="X40" s="32"/>
    </row>
    <row r="41" spans="1:25" s="23" customFormat="1" ht="14.1" customHeight="1" outlineLevel="1" x14ac:dyDescent="0.2">
      <c r="B41" s="264" t="s">
        <v>25</v>
      </c>
      <c r="C41" s="324" t="s">
        <v>63</v>
      </c>
      <c r="D41" s="30" t="str">
        <f>$E$11&amp;"/T CO2eq"</f>
        <v>/T CO2eq</v>
      </c>
      <c r="E41" s="36"/>
      <c r="F41" s="37"/>
      <c r="G41" s="173">
        <f>$E41</f>
        <v>0</v>
      </c>
      <c r="H41" s="37"/>
      <c r="I41" s="173">
        <f>$E41</f>
        <v>0</v>
      </c>
      <c r="J41" s="37"/>
      <c r="K41" s="173">
        <f>$E41</f>
        <v>0</v>
      </c>
      <c r="L41" s="37"/>
      <c r="M41" s="173">
        <f>$E41</f>
        <v>0</v>
      </c>
      <c r="N41" s="37"/>
      <c r="O41" s="173">
        <f>$E41</f>
        <v>0</v>
      </c>
      <c r="P41" s="37"/>
      <c r="Q41" s="173">
        <f>$E41</f>
        <v>0</v>
      </c>
      <c r="R41" s="37"/>
      <c r="S41" s="173">
        <f>$E41</f>
        <v>0</v>
      </c>
      <c r="T41" s="37"/>
      <c r="U41" s="173">
        <f>$E41</f>
        <v>0</v>
      </c>
      <c r="V41" s="37"/>
      <c r="W41" s="173">
        <f>$E41</f>
        <v>0</v>
      </c>
      <c r="X41" s="32"/>
    </row>
    <row r="42" spans="1:25" s="23" customFormat="1" ht="14.25" x14ac:dyDescent="0.2">
      <c r="B42" s="223"/>
      <c r="C42" s="304"/>
      <c r="D42" s="46"/>
      <c r="E42" s="47"/>
      <c r="F42" s="47"/>
      <c r="G42" s="47"/>
      <c r="H42" s="47"/>
      <c r="I42" s="47"/>
      <c r="J42" s="47"/>
      <c r="K42" s="47"/>
      <c r="L42" s="47"/>
      <c r="M42" s="47"/>
      <c r="N42" s="47"/>
      <c r="O42" s="47"/>
      <c r="P42" s="47"/>
      <c r="Q42" s="47"/>
      <c r="R42" s="47"/>
      <c r="S42" s="47"/>
      <c r="T42" s="47"/>
      <c r="U42" s="47"/>
      <c r="V42" s="47"/>
      <c r="W42" s="47"/>
      <c r="X42" s="48"/>
    </row>
    <row r="43" spans="1:25" x14ac:dyDescent="0.2">
      <c r="A43" s="49"/>
      <c r="B43" s="224"/>
    </row>
    <row r="44" spans="1:25" s="23" customFormat="1" ht="23.1" customHeight="1" x14ac:dyDescent="0.2">
      <c r="B44" s="50" t="s">
        <v>64</v>
      </c>
      <c r="C44" s="50"/>
      <c r="D44" s="51"/>
      <c r="E44" s="52"/>
      <c r="F44" s="52"/>
      <c r="G44" s="52"/>
      <c r="H44" s="52"/>
      <c r="I44" s="52"/>
      <c r="J44" s="52"/>
      <c r="K44" s="52"/>
      <c r="L44" s="52"/>
      <c r="M44" s="52"/>
      <c r="N44" s="52"/>
      <c r="O44" s="52"/>
      <c r="P44" s="52"/>
      <c r="Q44" s="52"/>
      <c r="R44" s="52"/>
      <c r="S44" s="52"/>
      <c r="T44" s="52"/>
      <c r="U44" s="52"/>
      <c r="V44" s="52"/>
      <c r="W44" s="52"/>
      <c r="X44" s="53"/>
      <c r="Y44" s="54"/>
    </row>
    <row r="45" spans="1:25" s="23" customFormat="1" ht="21.95" customHeight="1" outlineLevel="1" x14ac:dyDescent="0.2">
      <c r="B45" s="234" t="s">
        <v>25</v>
      </c>
      <c r="C45" s="204" t="s">
        <v>65</v>
      </c>
      <c r="D45" s="30"/>
      <c r="E45" s="31"/>
      <c r="F45" s="31"/>
      <c r="G45" s="31"/>
      <c r="H45" s="31"/>
      <c r="I45" s="31"/>
      <c r="J45" s="31"/>
      <c r="K45" s="31"/>
      <c r="L45" s="31"/>
      <c r="M45" s="31"/>
      <c r="N45" s="31"/>
      <c r="O45" s="31"/>
      <c r="P45" s="31"/>
      <c r="Q45" s="31"/>
      <c r="R45" s="31"/>
      <c r="S45" s="31"/>
      <c r="T45" s="31"/>
      <c r="U45" s="31"/>
      <c r="V45" s="31"/>
      <c r="W45" s="31"/>
      <c r="X45" s="56"/>
    </row>
    <row r="46" spans="1:25" s="23" customFormat="1" ht="17.100000000000001" customHeight="1" outlineLevel="1" x14ac:dyDescent="0.2">
      <c r="B46" s="225"/>
      <c r="C46" s="200" t="s">
        <v>66</v>
      </c>
      <c r="D46" s="30"/>
      <c r="E46" s="31"/>
      <c r="F46" s="31"/>
      <c r="G46" s="31"/>
      <c r="H46" s="31"/>
      <c r="I46" s="31"/>
      <c r="J46" s="31"/>
      <c r="K46" s="31"/>
      <c r="L46" s="31"/>
      <c r="M46" s="31"/>
      <c r="N46" s="31"/>
      <c r="O46" s="31"/>
      <c r="P46" s="31"/>
      <c r="Q46" s="31"/>
      <c r="R46" s="31"/>
      <c r="S46" s="31"/>
      <c r="T46" s="31"/>
      <c r="U46" s="31"/>
      <c r="V46" s="31"/>
      <c r="W46" s="31"/>
      <c r="X46" s="56"/>
    </row>
    <row r="47" spans="1:25" s="41" customFormat="1" ht="14.1" customHeight="1" outlineLevel="1" x14ac:dyDescent="0.2">
      <c r="A47" s="23"/>
      <c r="B47" s="243"/>
      <c r="C47" s="305" t="s">
        <v>67</v>
      </c>
      <c r="D47" s="42"/>
      <c r="E47" s="244">
        <f>Datos_Licitador!E12</f>
        <v>0</v>
      </c>
      <c r="F47" s="245"/>
      <c r="G47" s="244" t="str">
        <f>Datos_Licitador!G12</f>
        <v/>
      </c>
      <c r="H47" s="245"/>
      <c r="I47" s="244" t="str">
        <f>Datos_Licitador!I12</f>
        <v/>
      </c>
      <c r="J47" s="245"/>
      <c r="K47" s="244" t="str">
        <f>Datos_Licitador!K12</f>
        <v/>
      </c>
      <c r="L47" s="245"/>
      <c r="M47" s="244" t="str">
        <f>Datos_Licitador!M12</f>
        <v/>
      </c>
      <c r="N47" s="245"/>
      <c r="O47" s="244" t="str">
        <f>Datos_Licitador!O12</f>
        <v/>
      </c>
      <c r="P47" s="245"/>
      <c r="Q47" s="244" t="str">
        <f>Datos_Licitador!Q12</f>
        <v/>
      </c>
      <c r="R47" s="245"/>
      <c r="S47" s="244" t="str">
        <f>Datos_Licitador!S12</f>
        <v/>
      </c>
      <c r="T47" s="245"/>
      <c r="U47" s="244" t="str">
        <f>Datos_Licitador!U12</f>
        <v/>
      </c>
      <c r="V47" s="245"/>
      <c r="W47" s="244" t="str">
        <f>Datos_Licitador!W12</f>
        <v/>
      </c>
      <c r="X47" s="246"/>
    </row>
    <row r="48" spans="1:25" s="23" customFormat="1" ht="14.25" outlineLevel="1" x14ac:dyDescent="0.2">
      <c r="B48" s="226"/>
      <c r="C48" s="299"/>
      <c r="D48" s="30"/>
      <c r="E48" s="38"/>
      <c r="F48" s="38"/>
      <c r="G48" s="38"/>
      <c r="H48" s="38"/>
      <c r="I48" s="38"/>
      <c r="J48" s="38"/>
      <c r="K48" s="38"/>
      <c r="L48" s="38"/>
      <c r="M48" s="38"/>
      <c r="N48" s="38"/>
      <c r="O48" s="38"/>
      <c r="P48" s="38"/>
      <c r="Q48" s="38"/>
      <c r="R48" s="38"/>
      <c r="S48" s="38"/>
      <c r="T48" s="38"/>
      <c r="U48" s="38"/>
      <c r="V48" s="38"/>
      <c r="W48" s="38"/>
      <c r="X48" s="56"/>
    </row>
    <row r="49" spans="1:24" s="58" customFormat="1" ht="17.100000000000001" customHeight="1" outlineLevel="1" x14ac:dyDescent="0.2">
      <c r="A49" s="23"/>
      <c r="B49" s="225"/>
      <c r="C49" s="302" t="s">
        <v>68</v>
      </c>
      <c r="D49" s="30"/>
      <c r="E49" s="38"/>
      <c r="F49" s="38"/>
      <c r="G49" s="38"/>
      <c r="H49" s="38"/>
      <c r="I49" s="38"/>
      <c r="J49" s="38"/>
      <c r="K49" s="38"/>
      <c r="L49" s="38"/>
      <c r="M49" s="38"/>
      <c r="N49" s="38"/>
      <c r="O49" s="38"/>
      <c r="P49" s="38"/>
      <c r="Q49" s="38"/>
      <c r="R49" s="38"/>
      <c r="S49" s="38"/>
      <c r="T49" s="38"/>
      <c r="U49" s="38"/>
      <c r="V49" s="38"/>
      <c r="W49" s="38"/>
      <c r="X49" s="56"/>
    </row>
    <row r="50" spans="1:24" s="23" customFormat="1" ht="14.25" outlineLevel="1" x14ac:dyDescent="0.2">
      <c r="B50" s="226"/>
      <c r="C50" s="299" t="s">
        <v>69</v>
      </c>
      <c r="D50" s="30" t="s">
        <v>28</v>
      </c>
      <c r="E50" s="173">
        <f>Datos_Licitador!E20</f>
        <v>0</v>
      </c>
      <c r="F50" s="38"/>
      <c r="G50" s="173">
        <f>Datos_Licitador!G20</f>
        <v>0</v>
      </c>
      <c r="H50" s="38"/>
      <c r="I50" s="173">
        <f>Datos_Licitador!I20</f>
        <v>0</v>
      </c>
      <c r="J50" s="38"/>
      <c r="K50" s="173">
        <f>Datos_Licitador!K20</f>
        <v>0</v>
      </c>
      <c r="L50" s="38"/>
      <c r="M50" s="173">
        <f>Datos_Licitador!M20</f>
        <v>0</v>
      </c>
      <c r="N50" s="38"/>
      <c r="O50" s="173">
        <f>Datos_Licitador!O20</f>
        <v>0</v>
      </c>
      <c r="P50" s="38"/>
      <c r="Q50" s="173">
        <f>Datos_Licitador!Q20</f>
        <v>0</v>
      </c>
      <c r="R50" s="38"/>
      <c r="S50" s="173">
        <f>Datos_Licitador!S20</f>
        <v>0</v>
      </c>
      <c r="T50" s="38"/>
      <c r="U50" s="173">
        <f>Datos_Licitador!U20</f>
        <v>0</v>
      </c>
      <c r="V50" s="38"/>
      <c r="W50" s="173">
        <f>Datos_Licitador!W20</f>
        <v>0</v>
      </c>
      <c r="X50" s="56"/>
    </row>
    <row r="51" spans="1:24" s="23" customFormat="1" ht="14.25" outlineLevel="1" x14ac:dyDescent="0.2">
      <c r="B51" s="226"/>
      <c r="C51" s="299" t="s">
        <v>70</v>
      </c>
      <c r="D51" s="30" t="str">
        <f>$E$11&amp;"/luminaire"</f>
        <v>/luminaire</v>
      </c>
      <c r="E51" s="173">
        <f>Datos_Licitador!E21</f>
        <v>0</v>
      </c>
      <c r="F51" s="38"/>
      <c r="G51" s="173">
        <f>Datos_Licitador!G21</f>
        <v>0</v>
      </c>
      <c r="H51" s="38"/>
      <c r="I51" s="173">
        <f>Datos_Licitador!I21</f>
        <v>0</v>
      </c>
      <c r="J51" s="38"/>
      <c r="K51" s="173">
        <f>Datos_Licitador!K21</f>
        <v>0</v>
      </c>
      <c r="L51" s="38"/>
      <c r="M51" s="173">
        <f>Datos_Licitador!M21</f>
        <v>0</v>
      </c>
      <c r="N51" s="38"/>
      <c r="O51" s="173">
        <f>Datos_Licitador!O21</f>
        <v>0</v>
      </c>
      <c r="P51" s="38"/>
      <c r="Q51" s="173">
        <f>Datos_Licitador!Q21</f>
        <v>0</v>
      </c>
      <c r="R51" s="38"/>
      <c r="S51" s="173">
        <f>Datos_Licitador!S21</f>
        <v>0</v>
      </c>
      <c r="T51" s="38"/>
      <c r="U51" s="173">
        <f>Datos_Licitador!U21</f>
        <v>0</v>
      </c>
      <c r="V51" s="38"/>
      <c r="W51" s="173">
        <f>Datos_Licitador!W21</f>
        <v>0</v>
      </c>
      <c r="X51" s="56"/>
    </row>
    <row r="52" spans="1:24" s="23" customFormat="1" ht="14.25" outlineLevel="1" x14ac:dyDescent="0.2">
      <c r="B52" s="226"/>
      <c r="C52" s="299" t="s">
        <v>71</v>
      </c>
      <c r="D52" s="30" t="str">
        <f>$E$11&amp;"/luminaire"</f>
        <v>/luminaire</v>
      </c>
      <c r="E52" s="173">
        <f>Datos_Licitador!E22</f>
        <v>0</v>
      </c>
      <c r="F52" s="38"/>
      <c r="G52" s="173">
        <f>Datos_Licitador!G22</f>
        <v>0</v>
      </c>
      <c r="H52" s="38"/>
      <c r="I52" s="173">
        <f>Datos_Licitador!I22</f>
        <v>0</v>
      </c>
      <c r="J52" s="38"/>
      <c r="K52" s="173">
        <f>Datos_Licitador!K22</f>
        <v>0</v>
      </c>
      <c r="L52" s="38"/>
      <c r="M52" s="173">
        <f>Datos_Licitador!M22</f>
        <v>0</v>
      </c>
      <c r="N52" s="38"/>
      <c r="O52" s="173">
        <f>Datos_Licitador!O22</f>
        <v>0</v>
      </c>
      <c r="P52" s="38"/>
      <c r="Q52" s="173">
        <f>Datos_Licitador!Q22</f>
        <v>0</v>
      </c>
      <c r="R52" s="38"/>
      <c r="S52" s="173">
        <f>Datos_Licitador!S22</f>
        <v>0</v>
      </c>
      <c r="T52" s="38"/>
      <c r="U52" s="173">
        <f>Datos_Licitador!U22</f>
        <v>0</v>
      </c>
      <c r="V52" s="38"/>
      <c r="W52" s="173">
        <f>Datos_Licitador!W22</f>
        <v>0</v>
      </c>
      <c r="X52" s="56"/>
    </row>
    <row r="53" spans="1:24" s="23" customFormat="1" ht="14.25" outlineLevel="1" x14ac:dyDescent="0.2">
      <c r="B53" s="226"/>
      <c r="C53" s="299"/>
      <c r="D53" s="30"/>
      <c r="E53" s="30"/>
      <c r="F53" s="30"/>
      <c r="G53" s="30"/>
      <c r="H53" s="38"/>
      <c r="I53" s="30"/>
      <c r="J53" s="38"/>
      <c r="K53" s="30"/>
      <c r="L53" s="38"/>
      <c r="M53" s="30"/>
      <c r="N53" s="38"/>
      <c r="O53" s="30"/>
      <c r="P53" s="38"/>
      <c r="Q53" s="30"/>
      <c r="R53" s="38"/>
      <c r="S53" s="30"/>
      <c r="T53" s="38"/>
      <c r="U53" s="30"/>
      <c r="V53" s="38"/>
      <c r="W53" s="30"/>
      <c r="X53" s="56"/>
    </row>
    <row r="54" spans="1:24" s="23" customFormat="1" ht="14.25" outlineLevel="1" x14ac:dyDescent="0.2">
      <c r="B54" s="226"/>
      <c r="C54" s="299" t="s">
        <v>72</v>
      </c>
      <c r="D54" s="30" t="s">
        <v>28</v>
      </c>
      <c r="E54" s="173">
        <f>Datos_Licitador!E33</f>
        <v>0</v>
      </c>
      <c r="F54" s="38"/>
      <c r="G54" s="173">
        <f>Datos_Licitador!G33</f>
        <v>0</v>
      </c>
      <c r="H54" s="38"/>
      <c r="I54" s="173">
        <f>Datos_Licitador!I33</f>
        <v>0</v>
      </c>
      <c r="J54" s="38"/>
      <c r="K54" s="173">
        <f>Datos_Licitador!K33</f>
        <v>0</v>
      </c>
      <c r="L54" s="38"/>
      <c r="M54" s="173">
        <f>Datos_Licitador!M33</f>
        <v>0</v>
      </c>
      <c r="N54" s="38"/>
      <c r="O54" s="173">
        <f>Datos_Licitador!O33</f>
        <v>0</v>
      </c>
      <c r="P54" s="38"/>
      <c r="Q54" s="173">
        <f>Datos_Licitador!Q33</f>
        <v>0</v>
      </c>
      <c r="R54" s="38"/>
      <c r="S54" s="173">
        <f>Datos_Licitador!S33</f>
        <v>0</v>
      </c>
      <c r="T54" s="38"/>
      <c r="U54" s="173">
        <f>Datos_Licitador!U33</f>
        <v>0</v>
      </c>
      <c r="V54" s="38"/>
      <c r="W54" s="173">
        <f>Datos_Licitador!W33</f>
        <v>0</v>
      </c>
      <c r="X54" s="56"/>
    </row>
    <row r="55" spans="1:24" s="23" customFormat="1" ht="14.25" outlineLevel="1" x14ac:dyDescent="0.2">
      <c r="B55" s="226"/>
      <c r="C55" s="299" t="s">
        <v>70</v>
      </c>
      <c r="D55" s="30" t="str">
        <f>$E$11&amp;"/luminaire"</f>
        <v>/luminaire</v>
      </c>
      <c r="E55" s="173">
        <f>Datos_Licitador!E34</f>
        <v>0</v>
      </c>
      <c r="F55" s="38"/>
      <c r="G55" s="173">
        <f>Datos_Licitador!G34</f>
        <v>0</v>
      </c>
      <c r="H55" s="38"/>
      <c r="I55" s="173">
        <f>Datos_Licitador!I34</f>
        <v>0</v>
      </c>
      <c r="J55" s="38"/>
      <c r="K55" s="173">
        <f>Datos_Licitador!K34</f>
        <v>0</v>
      </c>
      <c r="L55" s="38"/>
      <c r="M55" s="173">
        <f>Datos_Licitador!M34</f>
        <v>0</v>
      </c>
      <c r="N55" s="38"/>
      <c r="O55" s="173">
        <f>Datos_Licitador!O34</f>
        <v>0</v>
      </c>
      <c r="P55" s="38"/>
      <c r="Q55" s="173">
        <f>Datos_Licitador!Q34</f>
        <v>0</v>
      </c>
      <c r="R55" s="38"/>
      <c r="S55" s="173">
        <f>Datos_Licitador!S34</f>
        <v>0</v>
      </c>
      <c r="T55" s="38"/>
      <c r="U55" s="173">
        <f>Datos_Licitador!U34</f>
        <v>0</v>
      </c>
      <c r="V55" s="38"/>
      <c r="W55" s="173">
        <f>Datos_Licitador!W34</f>
        <v>0</v>
      </c>
      <c r="X55" s="56"/>
    </row>
    <row r="56" spans="1:24" s="23" customFormat="1" ht="14.25" outlineLevel="1" x14ac:dyDescent="0.2">
      <c r="B56" s="226"/>
      <c r="C56" s="299" t="s">
        <v>71</v>
      </c>
      <c r="D56" s="30" t="str">
        <f>$E$11&amp;"/luminaire"</f>
        <v>/luminaire</v>
      </c>
      <c r="E56" s="173">
        <f>Datos_Licitador!E35</f>
        <v>0</v>
      </c>
      <c r="F56" s="38"/>
      <c r="G56" s="173">
        <f>Datos_Licitador!G35</f>
        <v>0</v>
      </c>
      <c r="H56" s="38"/>
      <c r="I56" s="173">
        <f>Datos_Licitador!I35</f>
        <v>0</v>
      </c>
      <c r="J56" s="38"/>
      <c r="K56" s="173">
        <f>Datos_Licitador!K35</f>
        <v>0</v>
      </c>
      <c r="L56" s="38"/>
      <c r="M56" s="173">
        <f>Datos_Licitador!M35</f>
        <v>0</v>
      </c>
      <c r="N56" s="38"/>
      <c r="O56" s="173">
        <f>Datos_Licitador!O35</f>
        <v>0</v>
      </c>
      <c r="P56" s="38"/>
      <c r="Q56" s="173">
        <f>Datos_Licitador!Q35</f>
        <v>0</v>
      </c>
      <c r="R56" s="38"/>
      <c r="S56" s="173">
        <f>Datos_Licitador!S35</f>
        <v>0</v>
      </c>
      <c r="T56" s="38"/>
      <c r="U56" s="173">
        <f>Datos_Licitador!U35</f>
        <v>0</v>
      </c>
      <c r="V56" s="38"/>
      <c r="W56" s="173">
        <f>Datos_Licitador!W35</f>
        <v>0</v>
      </c>
      <c r="X56" s="56"/>
    </row>
    <row r="57" spans="1:24" s="23" customFormat="1" ht="14.25" outlineLevel="1" x14ac:dyDescent="0.2">
      <c r="B57" s="226"/>
      <c r="C57" s="299"/>
      <c r="D57" s="30"/>
      <c r="E57" s="30"/>
      <c r="F57" s="30"/>
      <c r="G57" s="30"/>
      <c r="H57" s="38"/>
      <c r="I57" s="30"/>
      <c r="J57" s="38"/>
      <c r="K57" s="30"/>
      <c r="L57" s="38"/>
      <c r="M57" s="30"/>
      <c r="N57" s="38"/>
      <c r="O57" s="30"/>
      <c r="P57" s="38"/>
      <c r="Q57" s="30"/>
      <c r="R57" s="38"/>
      <c r="S57" s="30"/>
      <c r="T57" s="38"/>
      <c r="U57" s="30"/>
      <c r="V57" s="38"/>
      <c r="W57" s="30"/>
      <c r="X57" s="56"/>
    </row>
    <row r="58" spans="1:24" s="23" customFormat="1" ht="14.25" outlineLevel="1" x14ac:dyDescent="0.2">
      <c r="B58" s="226"/>
      <c r="C58" s="299" t="s">
        <v>73</v>
      </c>
      <c r="D58" s="30" t="s">
        <v>28</v>
      </c>
      <c r="E58" s="173">
        <f>Datos_Licitador!E46</f>
        <v>0</v>
      </c>
      <c r="F58" s="38"/>
      <c r="G58" s="173">
        <f>Datos_Licitador!G46</f>
        <v>0</v>
      </c>
      <c r="H58" s="38"/>
      <c r="I58" s="173">
        <f>Datos_Licitador!I46</f>
        <v>0</v>
      </c>
      <c r="J58" s="38"/>
      <c r="K58" s="173">
        <f>Datos_Licitador!K46</f>
        <v>0</v>
      </c>
      <c r="L58" s="38"/>
      <c r="M58" s="173">
        <f>Datos_Licitador!M46</f>
        <v>0</v>
      </c>
      <c r="N58" s="38"/>
      <c r="O58" s="173">
        <f>Datos_Licitador!O46</f>
        <v>0</v>
      </c>
      <c r="P58" s="38"/>
      <c r="Q58" s="173">
        <f>Datos_Licitador!Q46</f>
        <v>0</v>
      </c>
      <c r="R58" s="38"/>
      <c r="S58" s="173">
        <f>Datos_Licitador!S46</f>
        <v>0</v>
      </c>
      <c r="T58" s="38"/>
      <c r="U58" s="173">
        <f>Datos_Licitador!U46</f>
        <v>0</v>
      </c>
      <c r="V58" s="38"/>
      <c r="W58" s="173">
        <f>Datos_Licitador!W46</f>
        <v>0</v>
      </c>
      <c r="X58" s="56"/>
    </row>
    <row r="59" spans="1:24" s="23" customFormat="1" ht="14.25" outlineLevel="1" x14ac:dyDescent="0.2">
      <c r="B59" s="226"/>
      <c r="C59" s="299" t="s">
        <v>70</v>
      </c>
      <c r="D59" s="30" t="str">
        <f>$E$11&amp;"/luminaire"</f>
        <v>/luminaire</v>
      </c>
      <c r="E59" s="173">
        <f>Datos_Licitador!E47</f>
        <v>0</v>
      </c>
      <c r="F59" s="38"/>
      <c r="G59" s="173">
        <f>Datos_Licitador!G47</f>
        <v>0</v>
      </c>
      <c r="H59" s="38"/>
      <c r="I59" s="173">
        <f>Datos_Licitador!I47</f>
        <v>0</v>
      </c>
      <c r="J59" s="38"/>
      <c r="K59" s="173">
        <f>Datos_Licitador!K47</f>
        <v>0</v>
      </c>
      <c r="L59" s="38"/>
      <c r="M59" s="173">
        <f>Datos_Licitador!M47</f>
        <v>0</v>
      </c>
      <c r="N59" s="38"/>
      <c r="O59" s="173">
        <f>Datos_Licitador!O47</f>
        <v>0</v>
      </c>
      <c r="P59" s="38"/>
      <c r="Q59" s="173">
        <f>Datos_Licitador!Q47</f>
        <v>0</v>
      </c>
      <c r="R59" s="38"/>
      <c r="S59" s="173">
        <f>Datos_Licitador!S47</f>
        <v>0</v>
      </c>
      <c r="T59" s="38"/>
      <c r="U59" s="173">
        <f>Datos_Licitador!U47</f>
        <v>0</v>
      </c>
      <c r="V59" s="38"/>
      <c r="W59" s="173">
        <f>Datos_Licitador!W47</f>
        <v>0</v>
      </c>
      <c r="X59" s="56"/>
    </row>
    <row r="60" spans="1:24" s="23" customFormat="1" ht="14.25" outlineLevel="1" x14ac:dyDescent="0.2">
      <c r="B60" s="226"/>
      <c r="C60" s="299" t="s">
        <v>71</v>
      </c>
      <c r="D60" s="30" t="str">
        <f>$E$11&amp;"/luminaire"</f>
        <v>/luminaire</v>
      </c>
      <c r="E60" s="173">
        <f>Datos_Licitador!E48</f>
        <v>0</v>
      </c>
      <c r="F60" s="38"/>
      <c r="G60" s="173">
        <f>Datos_Licitador!G48</f>
        <v>0</v>
      </c>
      <c r="H60" s="38"/>
      <c r="I60" s="173">
        <f>Datos_Licitador!I48</f>
        <v>0</v>
      </c>
      <c r="J60" s="38"/>
      <c r="K60" s="173">
        <f>Datos_Licitador!K48</f>
        <v>0</v>
      </c>
      <c r="L60" s="38"/>
      <c r="M60" s="173">
        <f>Datos_Licitador!M48</f>
        <v>0</v>
      </c>
      <c r="N60" s="38"/>
      <c r="O60" s="173">
        <f>Datos_Licitador!O48</f>
        <v>0</v>
      </c>
      <c r="P60" s="38"/>
      <c r="Q60" s="173">
        <f>Datos_Licitador!Q48</f>
        <v>0</v>
      </c>
      <c r="R60" s="38"/>
      <c r="S60" s="173">
        <f>Datos_Licitador!S48</f>
        <v>0</v>
      </c>
      <c r="T60" s="38"/>
      <c r="U60" s="173">
        <f>Datos_Licitador!U48</f>
        <v>0</v>
      </c>
      <c r="V60" s="38"/>
      <c r="W60" s="173">
        <f>Datos_Licitador!W48</f>
        <v>0</v>
      </c>
      <c r="X60" s="56"/>
    </row>
    <row r="61" spans="1:24" s="23" customFormat="1" ht="14.25" outlineLevel="1" x14ac:dyDescent="0.2">
      <c r="B61" s="226"/>
      <c r="C61" s="299"/>
      <c r="D61" s="30"/>
      <c r="E61" s="30"/>
      <c r="F61" s="30"/>
      <c r="G61" s="30"/>
      <c r="H61" s="30"/>
      <c r="I61" s="30"/>
      <c r="J61" s="30"/>
      <c r="K61" s="30"/>
      <c r="L61" s="30"/>
      <c r="M61" s="30"/>
      <c r="N61" s="30"/>
      <c r="O61" s="30"/>
      <c r="P61" s="30"/>
      <c r="Q61" s="30"/>
      <c r="R61" s="30"/>
      <c r="S61" s="30"/>
      <c r="T61" s="30"/>
      <c r="U61" s="30"/>
      <c r="V61" s="30"/>
      <c r="W61" s="30"/>
      <c r="X61" s="56"/>
    </row>
    <row r="62" spans="1:24" s="23" customFormat="1" ht="14.25" outlineLevel="1" x14ac:dyDescent="0.2">
      <c r="B62" s="226"/>
      <c r="C62" s="299" t="s">
        <v>74</v>
      </c>
      <c r="D62" s="30" t="s">
        <v>28</v>
      </c>
      <c r="E62" s="173">
        <f>Datos_Licitador!E59</f>
        <v>0</v>
      </c>
      <c r="F62" s="38"/>
      <c r="G62" s="173">
        <f>Datos_Licitador!G59</f>
        <v>0</v>
      </c>
      <c r="H62" s="38"/>
      <c r="I62" s="173">
        <f>Datos_Licitador!I59</f>
        <v>0</v>
      </c>
      <c r="J62" s="38"/>
      <c r="K62" s="173">
        <f>Datos_Licitador!K59</f>
        <v>0</v>
      </c>
      <c r="L62" s="38"/>
      <c r="M62" s="173">
        <f>Datos_Licitador!M59</f>
        <v>0</v>
      </c>
      <c r="N62" s="38"/>
      <c r="O62" s="173">
        <f>Datos_Licitador!O59</f>
        <v>0</v>
      </c>
      <c r="P62" s="38"/>
      <c r="Q62" s="173">
        <f>Datos_Licitador!Q59</f>
        <v>0</v>
      </c>
      <c r="R62" s="38"/>
      <c r="S62" s="173">
        <f>Datos_Licitador!S59</f>
        <v>0</v>
      </c>
      <c r="T62" s="38"/>
      <c r="U62" s="173">
        <f>Datos_Licitador!U59</f>
        <v>0</v>
      </c>
      <c r="V62" s="38"/>
      <c r="W62" s="173">
        <f>Datos_Licitador!W59</f>
        <v>0</v>
      </c>
      <c r="X62" s="56"/>
    </row>
    <row r="63" spans="1:24" s="23" customFormat="1" ht="14.25" outlineLevel="1" x14ac:dyDescent="0.2">
      <c r="B63" s="226"/>
      <c r="C63" s="299" t="s">
        <v>70</v>
      </c>
      <c r="D63" s="30" t="str">
        <f>$E$11&amp;"/luminaire"</f>
        <v>/luminaire</v>
      </c>
      <c r="E63" s="173">
        <f>Datos_Licitador!E60</f>
        <v>0</v>
      </c>
      <c r="F63" s="38"/>
      <c r="G63" s="173">
        <f>Datos_Licitador!G60</f>
        <v>0</v>
      </c>
      <c r="H63" s="38"/>
      <c r="I63" s="173">
        <f>Datos_Licitador!I60</f>
        <v>0</v>
      </c>
      <c r="J63" s="38"/>
      <c r="K63" s="173">
        <f>Datos_Licitador!K60</f>
        <v>0</v>
      </c>
      <c r="L63" s="38"/>
      <c r="M63" s="173">
        <f>Datos_Licitador!M60</f>
        <v>0</v>
      </c>
      <c r="N63" s="38"/>
      <c r="O63" s="173">
        <f>Datos_Licitador!O60</f>
        <v>0</v>
      </c>
      <c r="P63" s="38"/>
      <c r="Q63" s="173">
        <f>Datos_Licitador!Q60</f>
        <v>0</v>
      </c>
      <c r="R63" s="38"/>
      <c r="S63" s="173">
        <f>Datos_Licitador!S60</f>
        <v>0</v>
      </c>
      <c r="T63" s="38"/>
      <c r="U63" s="173">
        <f>Datos_Licitador!U60</f>
        <v>0</v>
      </c>
      <c r="V63" s="38"/>
      <c r="W63" s="173">
        <f>Datos_Licitador!W60</f>
        <v>0</v>
      </c>
      <c r="X63" s="56"/>
    </row>
    <row r="64" spans="1:24" s="23" customFormat="1" ht="14.25" outlineLevel="1" x14ac:dyDescent="0.2">
      <c r="B64" s="226"/>
      <c r="C64" s="299" t="s">
        <v>71</v>
      </c>
      <c r="D64" s="30" t="str">
        <f>$E$11&amp;"/luminaire"</f>
        <v>/luminaire</v>
      </c>
      <c r="E64" s="173">
        <f>Datos_Licitador!E61</f>
        <v>0</v>
      </c>
      <c r="F64" s="38"/>
      <c r="G64" s="173">
        <f>Datos_Licitador!G61</f>
        <v>0</v>
      </c>
      <c r="H64" s="38"/>
      <c r="I64" s="173">
        <f>Datos_Licitador!I61</f>
        <v>0</v>
      </c>
      <c r="J64" s="38"/>
      <c r="K64" s="173">
        <f>Datos_Licitador!K61</f>
        <v>0</v>
      </c>
      <c r="L64" s="38"/>
      <c r="M64" s="173">
        <f>Datos_Licitador!M61</f>
        <v>0</v>
      </c>
      <c r="N64" s="38"/>
      <c r="O64" s="173">
        <f>Datos_Licitador!O61</f>
        <v>0</v>
      </c>
      <c r="P64" s="38"/>
      <c r="Q64" s="173">
        <f>Datos_Licitador!Q61</f>
        <v>0</v>
      </c>
      <c r="R64" s="38"/>
      <c r="S64" s="173">
        <f>Datos_Licitador!S61</f>
        <v>0</v>
      </c>
      <c r="T64" s="38"/>
      <c r="U64" s="173">
        <f>Datos_Licitador!U61</f>
        <v>0</v>
      </c>
      <c r="V64" s="38"/>
      <c r="W64" s="173">
        <f>Datos_Licitador!W61</f>
        <v>0</v>
      </c>
      <c r="X64" s="56"/>
    </row>
    <row r="65" spans="1:24" s="23" customFormat="1" ht="14.25" outlineLevel="1" x14ac:dyDescent="0.2">
      <c r="B65" s="226"/>
      <c r="C65" s="299"/>
      <c r="D65" s="30"/>
      <c r="E65" s="30"/>
      <c r="F65" s="30"/>
      <c r="G65" s="30"/>
      <c r="H65" s="38"/>
      <c r="I65" s="30"/>
      <c r="J65" s="38"/>
      <c r="K65" s="30"/>
      <c r="L65" s="38"/>
      <c r="M65" s="30"/>
      <c r="N65" s="38"/>
      <c r="O65" s="30"/>
      <c r="P65" s="38"/>
      <c r="Q65" s="30"/>
      <c r="R65" s="38"/>
      <c r="S65" s="30"/>
      <c r="T65" s="38"/>
      <c r="U65" s="30"/>
      <c r="V65" s="38"/>
      <c r="W65" s="30"/>
      <c r="X65" s="56"/>
    </row>
    <row r="66" spans="1:24" s="23" customFormat="1" ht="14.25" outlineLevel="1" x14ac:dyDescent="0.2">
      <c r="B66" s="226"/>
      <c r="C66" s="299" t="s">
        <v>75</v>
      </c>
      <c r="D66" s="30" t="s">
        <v>28</v>
      </c>
      <c r="E66" s="173">
        <f>Datos_Licitador!E72</f>
        <v>0</v>
      </c>
      <c r="F66" s="38"/>
      <c r="G66" s="173">
        <f>Datos_Licitador!G72</f>
        <v>0</v>
      </c>
      <c r="H66" s="38"/>
      <c r="I66" s="173">
        <f>Datos_Licitador!I72</f>
        <v>0</v>
      </c>
      <c r="J66" s="38"/>
      <c r="K66" s="173">
        <f>Datos_Licitador!K72</f>
        <v>0</v>
      </c>
      <c r="L66" s="38"/>
      <c r="M66" s="173">
        <f>Datos_Licitador!M72</f>
        <v>0</v>
      </c>
      <c r="N66" s="38"/>
      <c r="O66" s="173">
        <f>Datos_Licitador!O72</f>
        <v>0</v>
      </c>
      <c r="P66" s="38"/>
      <c r="Q66" s="173">
        <f>Datos_Licitador!Q72</f>
        <v>0</v>
      </c>
      <c r="R66" s="38"/>
      <c r="S66" s="173">
        <f>Datos_Licitador!S72</f>
        <v>0</v>
      </c>
      <c r="T66" s="38"/>
      <c r="U66" s="173">
        <f>Datos_Licitador!U72</f>
        <v>0</v>
      </c>
      <c r="V66" s="38"/>
      <c r="W66" s="173">
        <f>Datos_Licitador!W72</f>
        <v>0</v>
      </c>
      <c r="X66" s="56"/>
    </row>
    <row r="67" spans="1:24" s="23" customFormat="1" ht="14.25" outlineLevel="1" x14ac:dyDescent="0.2">
      <c r="B67" s="226"/>
      <c r="C67" s="299" t="s">
        <v>70</v>
      </c>
      <c r="D67" s="30" t="str">
        <f>$E$11&amp;"/luminaire"</f>
        <v>/luminaire</v>
      </c>
      <c r="E67" s="173">
        <f>Datos_Licitador!E73</f>
        <v>0</v>
      </c>
      <c r="F67" s="38"/>
      <c r="G67" s="173">
        <f>Datos_Licitador!G73</f>
        <v>0</v>
      </c>
      <c r="H67" s="38"/>
      <c r="I67" s="173">
        <f>Datos_Licitador!I73</f>
        <v>0</v>
      </c>
      <c r="J67" s="38"/>
      <c r="K67" s="173">
        <f>Datos_Licitador!K73</f>
        <v>0</v>
      </c>
      <c r="L67" s="38"/>
      <c r="M67" s="173">
        <f>Datos_Licitador!M73</f>
        <v>0</v>
      </c>
      <c r="N67" s="38"/>
      <c r="O67" s="173">
        <f>Datos_Licitador!O73</f>
        <v>0</v>
      </c>
      <c r="P67" s="38"/>
      <c r="Q67" s="173">
        <f>Datos_Licitador!Q73</f>
        <v>0</v>
      </c>
      <c r="R67" s="38"/>
      <c r="S67" s="173">
        <f>Datos_Licitador!S73</f>
        <v>0</v>
      </c>
      <c r="T67" s="38"/>
      <c r="U67" s="173">
        <f>Datos_Licitador!U73</f>
        <v>0</v>
      </c>
      <c r="V67" s="38"/>
      <c r="W67" s="173">
        <f>Datos_Licitador!W73</f>
        <v>0</v>
      </c>
      <c r="X67" s="56"/>
    </row>
    <row r="68" spans="1:24" s="23" customFormat="1" ht="14.25" outlineLevel="1" x14ac:dyDescent="0.2">
      <c r="B68" s="226"/>
      <c r="C68" s="299" t="s">
        <v>71</v>
      </c>
      <c r="D68" s="30" t="str">
        <f>$E$11&amp;"/luminaire"</f>
        <v>/luminaire</v>
      </c>
      <c r="E68" s="173">
        <f>Datos_Licitador!E74</f>
        <v>0</v>
      </c>
      <c r="F68" s="38"/>
      <c r="G68" s="173">
        <f>Datos_Licitador!G74</f>
        <v>0</v>
      </c>
      <c r="H68" s="38"/>
      <c r="I68" s="173">
        <f>Datos_Licitador!I74</f>
        <v>0</v>
      </c>
      <c r="J68" s="38"/>
      <c r="K68" s="173">
        <f>Datos_Licitador!K74</f>
        <v>0</v>
      </c>
      <c r="L68" s="38"/>
      <c r="M68" s="173">
        <f>Datos_Licitador!M74</f>
        <v>0</v>
      </c>
      <c r="N68" s="38"/>
      <c r="O68" s="173">
        <f>Datos_Licitador!O74</f>
        <v>0</v>
      </c>
      <c r="P68" s="38"/>
      <c r="Q68" s="173">
        <f>Datos_Licitador!Q74</f>
        <v>0</v>
      </c>
      <c r="R68" s="38"/>
      <c r="S68" s="173">
        <f>Datos_Licitador!S74</f>
        <v>0</v>
      </c>
      <c r="T68" s="38"/>
      <c r="U68" s="173">
        <f>Datos_Licitador!U74</f>
        <v>0</v>
      </c>
      <c r="V68" s="38"/>
      <c r="W68" s="173">
        <f>Datos_Licitador!W74</f>
        <v>0</v>
      </c>
      <c r="X68" s="56"/>
    </row>
    <row r="69" spans="1:24" s="58" customFormat="1" ht="14.25" outlineLevel="1" x14ac:dyDescent="0.2">
      <c r="A69" s="23"/>
      <c r="B69" s="226"/>
      <c r="C69" s="306"/>
      <c r="D69" s="30"/>
      <c r="E69" s="30"/>
      <c r="F69" s="38"/>
      <c r="G69" s="30"/>
      <c r="H69" s="38"/>
      <c r="I69" s="30"/>
      <c r="J69" s="38"/>
      <c r="K69" s="30"/>
      <c r="L69" s="38"/>
      <c r="M69" s="30"/>
      <c r="N69" s="38"/>
      <c r="O69" s="30"/>
      <c r="P69" s="38"/>
      <c r="Q69" s="30"/>
      <c r="R69" s="38"/>
      <c r="S69" s="30"/>
      <c r="T69" s="38"/>
      <c r="U69" s="30"/>
      <c r="V69" s="38"/>
      <c r="W69" s="30"/>
      <c r="X69" s="56"/>
    </row>
    <row r="70" spans="1:24" s="23" customFormat="1" ht="14.25" outlineLevel="1" x14ac:dyDescent="0.2">
      <c r="B70" s="226"/>
      <c r="C70" s="322" t="s">
        <v>76</v>
      </c>
      <c r="D70" s="30" t="str">
        <f>$E$11&amp;"/room or zone"</f>
        <v>/room or zone</v>
      </c>
      <c r="E70" s="173">
        <f>Datos_Licitador!E86</f>
        <v>0</v>
      </c>
      <c r="F70" s="38"/>
      <c r="G70" s="173">
        <f>Datos_Licitador!G86</f>
        <v>0</v>
      </c>
      <c r="H70" s="38"/>
      <c r="I70" s="173">
        <f>Datos_Licitador!I86</f>
        <v>0</v>
      </c>
      <c r="J70" s="38"/>
      <c r="K70" s="173">
        <f>Datos_Licitador!K86</f>
        <v>0</v>
      </c>
      <c r="L70" s="38"/>
      <c r="M70" s="173">
        <f>Datos_Licitador!M86</f>
        <v>0</v>
      </c>
      <c r="N70" s="38"/>
      <c r="O70" s="173">
        <f>Datos_Licitador!O86</f>
        <v>0</v>
      </c>
      <c r="P70" s="38"/>
      <c r="Q70" s="173">
        <f>Datos_Licitador!Q86</f>
        <v>0</v>
      </c>
      <c r="R70" s="38"/>
      <c r="S70" s="173">
        <f>Datos_Licitador!S86</f>
        <v>0</v>
      </c>
      <c r="T70" s="38"/>
      <c r="U70" s="173">
        <f>Datos_Licitador!U86</f>
        <v>0</v>
      </c>
      <c r="V70" s="38"/>
      <c r="W70" s="173">
        <f>Datos_Licitador!W86</f>
        <v>0</v>
      </c>
      <c r="X70" s="56"/>
    </row>
    <row r="71" spans="1:24" s="23" customFormat="1" ht="14.25" outlineLevel="1" x14ac:dyDescent="0.2">
      <c r="B71" s="226"/>
      <c r="C71" s="322" t="s">
        <v>77</v>
      </c>
      <c r="D71" s="30" t="str">
        <f>$E$11&amp;"/room or zone"</f>
        <v>/room or zone</v>
      </c>
      <c r="E71" s="173">
        <f>Datos_Licitador!E87</f>
        <v>0</v>
      </c>
      <c r="F71" s="38"/>
      <c r="G71" s="173">
        <f>Datos_Licitador!G87</f>
        <v>0</v>
      </c>
      <c r="H71" s="38"/>
      <c r="I71" s="173">
        <f>Datos_Licitador!I87</f>
        <v>0</v>
      </c>
      <c r="J71" s="38"/>
      <c r="K71" s="173">
        <f>Datos_Licitador!K87</f>
        <v>0</v>
      </c>
      <c r="L71" s="38"/>
      <c r="M71" s="173">
        <f>Datos_Licitador!M87</f>
        <v>0</v>
      </c>
      <c r="N71" s="38"/>
      <c r="O71" s="173">
        <f>Datos_Licitador!O87</f>
        <v>0</v>
      </c>
      <c r="P71" s="38"/>
      <c r="Q71" s="173">
        <f>Datos_Licitador!Q87</f>
        <v>0</v>
      </c>
      <c r="R71" s="38"/>
      <c r="S71" s="173">
        <f>Datos_Licitador!S87</f>
        <v>0</v>
      </c>
      <c r="T71" s="38"/>
      <c r="U71" s="173">
        <f>Datos_Licitador!U87</f>
        <v>0</v>
      </c>
      <c r="V71" s="38"/>
      <c r="W71" s="173">
        <f>Datos_Licitador!W87</f>
        <v>0</v>
      </c>
      <c r="X71" s="56"/>
    </row>
    <row r="72" spans="1:24" s="23" customFormat="1" ht="14.25" outlineLevel="1" x14ac:dyDescent="0.2">
      <c r="B72" s="226"/>
      <c r="C72" s="299"/>
      <c r="D72" s="30"/>
      <c r="E72" s="30"/>
      <c r="F72" s="30"/>
      <c r="G72" s="30"/>
      <c r="H72" s="30"/>
      <c r="I72" s="30"/>
      <c r="J72" s="30"/>
      <c r="K72" s="30"/>
      <c r="L72" s="30"/>
      <c r="M72" s="30"/>
      <c r="N72" s="30"/>
      <c r="O72" s="30"/>
      <c r="P72" s="30"/>
      <c r="Q72" s="30"/>
      <c r="R72" s="30"/>
      <c r="S72" s="30"/>
      <c r="T72" s="30"/>
      <c r="U72" s="30"/>
      <c r="V72" s="30"/>
      <c r="W72" s="30"/>
      <c r="X72" s="56"/>
    </row>
    <row r="73" spans="1:24" s="23" customFormat="1" ht="14.25" outlineLevel="1" x14ac:dyDescent="0.2">
      <c r="B73" s="226"/>
      <c r="C73" s="307" t="s">
        <v>78</v>
      </c>
      <c r="D73" s="30" t="str">
        <f>$E$11&amp;"/room or zone"</f>
        <v>/room or zone</v>
      </c>
      <c r="E73" s="173">
        <f>Datos_Licitador!E90</f>
        <v>0</v>
      </c>
      <c r="F73" s="38"/>
      <c r="G73" s="173">
        <f>Datos_Licitador!G90</f>
        <v>0</v>
      </c>
      <c r="H73" s="38"/>
      <c r="I73" s="173">
        <f>Datos_Licitador!I90</f>
        <v>0</v>
      </c>
      <c r="J73" s="38"/>
      <c r="K73" s="173">
        <f>Datos_Licitador!K90</f>
        <v>0</v>
      </c>
      <c r="L73" s="38"/>
      <c r="M73" s="173">
        <f>Datos_Licitador!M90</f>
        <v>0</v>
      </c>
      <c r="N73" s="38"/>
      <c r="O73" s="173">
        <f>Datos_Licitador!O90</f>
        <v>0</v>
      </c>
      <c r="P73" s="38"/>
      <c r="Q73" s="173">
        <f>Datos_Licitador!Q90</f>
        <v>0</v>
      </c>
      <c r="R73" s="38"/>
      <c r="S73" s="173">
        <f>Datos_Licitador!S90</f>
        <v>0</v>
      </c>
      <c r="T73" s="38"/>
      <c r="U73" s="173">
        <f>Datos_Licitador!U90</f>
        <v>0</v>
      </c>
      <c r="V73" s="38"/>
      <c r="W73" s="173">
        <f>Datos_Licitador!W90</f>
        <v>0</v>
      </c>
      <c r="X73" s="56"/>
    </row>
    <row r="74" spans="1:24" s="105" customFormat="1" ht="14.25" outlineLevel="1" x14ac:dyDescent="0.2">
      <c r="A74" s="23"/>
      <c r="B74" s="226"/>
      <c r="C74" s="306"/>
      <c r="D74" s="30"/>
      <c r="E74" s="30"/>
      <c r="F74" s="30"/>
      <c r="G74" s="30"/>
      <c r="H74" s="38"/>
      <c r="I74" s="30"/>
      <c r="J74" s="38"/>
      <c r="K74" s="30"/>
      <c r="L74" s="38"/>
      <c r="M74" s="30"/>
      <c r="N74" s="38"/>
      <c r="O74" s="30"/>
      <c r="P74" s="38"/>
      <c r="Q74" s="30"/>
      <c r="R74" s="38"/>
      <c r="S74" s="30"/>
      <c r="T74" s="38"/>
      <c r="U74" s="30"/>
      <c r="V74" s="38"/>
      <c r="W74" s="30"/>
      <c r="X74" s="56"/>
    </row>
    <row r="75" spans="1:24" s="58" customFormat="1" ht="15" outlineLevel="1" x14ac:dyDescent="0.2">
      <c r="A75" s="23"/>
      <c r="B75" s="225"/>
      <c r="C75" s="302" t="s">
        <v>79</v>
      </c>
      <c r="D75" s="30"/>
      <c r="E75" s="30"/>
      <c r="F75" s="38"/>
      <c r="G75" s="30"/>
      <c r="H75" s="38"/>
      <c r="I75" s="30"/>
      <c r="J75" s="38"/>
      <c r="K75" s="30"/>
      <c r="L75" s="38"/>
      <c r="M75" s="30"/>
      <c r="N75" s="38"/>
      <c r="O75" s="30"/>
      <c r="P75" s="38"/>
      <c r="Q75" s="30"/>
      <c r="R75" s="38"/>
      <c r="S75" s="30"/>
      <c r="T75" s="38"/>
      <c r="U75" s="30"/>
      <c r="V75" s="38"/>
      <c r="W75" s="30"/>
      <c r="X75" s="56"/>
    </row>
    <row r="76" spans="1:24" s="23" customFormat="1" ht="14.25" outlineLevel="1" x14ac:dyDescent="0.2">
      <c r="B76" s="226"/>
      <c r="C76" s="299" t="s">
        <v>80</v>
      </c>
      <c r="D76" s="150" t="s">
        <v>81</v>
      </c>
      <c r="E76" s="267">
        <f>Datos_Licitador!E17</f>
        <v>0</v>
      </c>
      <c r="F76" s="38"/>
      <c r="G76" s="267">
        <f>Datos_Licitador!G17</f>
        <v>0</v>
      </c>
      <c r="H76" s="38"/>
      <c r="I76" s="267">
        <f>Datos_Licitador!I17</f>
        <v>0</v>
      </c>
      <c r="J76" s="38"/>
      <c r="K76" s="267">
        <f>Datos_Licitador!K17</f>
        <v>0</v>
      </c>
      <c r="L76" s="38"/>
      <c r="M76" s="267">
        <f>Datos_Licitador!M17</f>
        <v>0</v>
      </c>
      <c r="N76" s="38"/>
      <c r="O76" s="267">
        <f>Datos_Licitador!O17</f>
        <v>0</v>
      </c>
      <c r="P76" s="38"/>
      <c r="Q76" s="267">
        <f>Datos_Licitador!Q17</f>
        <v>0</v>
      </c>
      <c r="R76" s="38"/>
      <c r="S76" s="267">
        <f>Datos_Licitador!S17</f>
        <v>0</v>
      </c>
      <c r="T76" s="38"/>
      <c r="U76" s="267">
        <f>Datos_Licitador!U17</f>
        <v>0</v>
      </c>
      <c r="V76" s="38"/>
      <c r="W76" s="267">
        <f>Datos_Licitador!W17</f>
        <v>0</v>
      </c>
      <c r="X76" s="56"/>
    </row>
    <row r="77" spans="1:24" s="23" customFormat="1" ht="14.25" outlineLevel="1" x14ac:dyDescent="0.2">
      <c r="B77" s="226"/>
      <c r="C77" s="303" t="s">
        <v>60</v>
      </c>
      <c r="D77" s="150"/>
      <c r="E77" s="150"/>
      <c r="F77" s="38"/>
      <c r="G77" s="150"/>
      <c r="H77" s="38"/>
      <c r="I77" s="150"/>
      <c r="J77" s="38"/>
      <c r="K77" s="150"/>
      <c r="L77" s="38"/>
      <c r="M77" s="150"/>
      <c r="N77" s="38"/>
      <c r="O77" s="150"/>
      <c r="P77" s="38"/>
      <c r="Q77" s="150"/>
      <c r="R77" s="38"/>
      <c r="S77" s="150"/>
      <c r="T77" s="38"/>
      <c r="U77" s="150"/>
      <c r="V77" s="38"/>
      <c r="W77" s="150"/>
      <c r="X77" s="59"/>
    </row>
    <row r="78" spans="1:24" s="23" customFormat="1" ht="14.25" outlineLevel="1" x14ac:dyDescent="0.2">
      <c r="B78" s="226"/>
      <c r="C78" s="299" t="s">
        <v>82</v>
      </c>
      <c r="D78" s="150" t="s">
        <v>83</v>
      </c>
      <c r="E78" s="173">
        <f>Datos_Licitador!E23</f>
        <v>0</v>
      </c>
      <c r="F78" s="38"/>
      <c r="G78" s="173">
        <f>Datos_Licitador!G23</f>
        <v>0</v>
      </c>
      <c r="H78" s="38"/>
      <c r="I78" s="173">
        <f>Datos_Licitador!I23</f>
        <v>0</v>
      </c>
      <c r="J78" s="38"/>
      <c r="K78" s="173">
        <f>Datos_Licitador!K23</f>
        <v>0</v>
      </c>
      <c r="L78" s="38"/>
      <c r="M78" s="173">
        <f>Datos_Licitador!M23</f>
        <v>0</v>
      </c>
      <c r="N78" s="38"/>
      <c r="O78" s="173">
        <f>Datos_Licitador!O23</f>
        <v>0</v>
      </c>
      <c r="P78" s="38"/>
      <c r="Q78" s="173">
        <f>Datos_Licitador!Q23</f>
        <v>0</v>
      </c>
      <c r="R78" s="38"/>
      <c r="S78" s="173">
        <f>Datos_Licitador!S23</f>
        <v>0</v>
      </c>
      <c r="T78" s="38"/>
      <c r="U78" s="173">
        <f>Datos_Licitador!U23</f>
        <v>0</v>
      </c>
      <c r="V78" s="38"/>
      <c r="W78" s="173">
        <f>Datos_Licitador!W23</f>
        <v>0</v>
      </c>
      <c r="X78" s="56"/>
    </row>
    <row r="79" spans="1:24" s="23" customFormat="1" ht="14.25" outlineLevel="1" x14ac:dyDescent="0.2">
      <c r="B79" s="226"/>
      <c r="C79" s="299" t="s">
        <v>84</v>
      </c>
      <c r="D79" s="150"/>
      <c r="E79" s="173">
        <f>Datos_Licitador!E24</f>
        <v>0</v>
      </c>
      <c r="F79" s="38"/>
      <c r="G79" s="173">
        <f>Datos_Licitador!G24</f>
        <v>0</v>
      </c>
      <c r="H79" s="38"/>
      <c r="I79" s="173">
        <f>Datos_Licitador!I24</f>
        <v>0</v>
      </c>
      <c r="J79" s="38"/>
      <c r="K79" s="173">
        <f>Datos_Licitador!K24</f>
        <v>0</v>
      </c>
      <c r="L79" s="38"/>
      <c r="M79" s="173">
        <f>Datos_Licitador!M24</f>
        <v>0</v>
      </c>
      <c r="N79" s="38"/>
      <c r="O79" s="173">
        <f>Datos_Licitador!O24</f>
        <v>0</v>
      </c>
      <c r="P79" s="38"/>
      <c r="Q79" s="173">
        <f>Datos_Licitador!Q24</f>
        <v>0</v>
      </c>
      <c r="R79" s="38"/>
      <c r="S79" s="173">
        <f>Datos_Licitador!S24</f>
        <v>0</v>
      </c>
      <c r="T79" s="38"/>
      <c r="U79" s="173">
        <f>Datos_Licitador!U24</f>
        <v>0</v>
      </c>
      <c r="V79" s="38"/>
      <c r="W79" s="173">
        <f>Datos_Licitador!W24</f>
        <v>0</v>
      </c>
      <c r="X79" s="56"/>
    </row>
    <row r="80" spans="1:24" s="23" customFormat="1" ht="14.25" outlineLevel="1" x14ac:dyDescent="0.2">
      <c r="B80" s="226"/>
      <c r="C80" s="306"/>
      <c r="D80" s="150"/>
      <c r="E80" s="150"/>
      <c r="F80" s="38"/>
      <c r="G80" s="150"/>
      <c r="H80" s="38"/>
      <c r="I80" s="150"/>
      <c r="J80" s="38"/>
      <c r="K80" s="150"/>
      <c r="L80" s="38"/>
      <c r="M80" s="150"/>
      <c r="N80" s="38"/>
      <c r="O80" s="150"/>
      <c r="P80" s="38"/>
      <c r="Q80" s="150"/>
      <c r="R80" s="38"/>
      <c r="S80" s="150"/>
      <c r="T80" s="38"/>
      <c r="U80" s="150"/>
      <c r="V80" s="38"/>
      <c r="W80" s="150"/>
      <c r="X80" s="56"/>
    </row>
    <row r="81" spans="1:24" s="23" customFormat="1" ht="14.25" outlineLevel="1" x14ac:dyDescent="0.2">
      <c r="B81" s="226"/>
      <c r="C81" s="299" t="s">
        <v>85</v>
      </c>
      <c r="D81" s="150" t="s">
        <v>83</v>
      </c>
      <c r="E81" s="173">
        <f>Datos_Licitador!E36</f>
        <v>0</v>
      </c>
      <c r="F81" s="38"/>
      <c r="G81" s="173">
        <f>Datos_Licitador!G36</f>
        <v>0</v>
      </c>
      <c r="H81" s="38"/>
      <c r="I81" s="173">
        <f>Datos_Licitador!I36</f>
        <v>0</v>
      </c>
      <c r="J81" s="38"/>
      <c r="K81" s="173">
        <f>Datos_Licitador!K36</f>
        <v>0</v>
      </c>
      <c r="L81" s="38"/>
      <c r="M81" s="173">
        <f>Datos_Licitador!M36</f>
        <v>0</v>
      </c>
      <c r="N81" s="38"/>
      <c r="O81" s="173">
        <f>Datos_Licitador!O36</f>
        <v>0</v>
      </c>
      <c r="P81" s="38"/>
      <c r="Q81" s="173">
        <f>Datos_Licitador!Q36</f>
        <v>0</v>
      </c>
      <c r="R81" s="38"/>
      <c r="S81" s="173">
        <f>Datos_Licitador!S36</f>
        <v>0</v>
      </c>
      <c r="T81" s="38"/>
      <c r="U81" s="173">
        <f>Datos_Licitador!U36</f>
        <v>0</v>
      </c>
      <c r="V81" s="38"/>
      <c r="W81" s="173">
        <f>Datos_Licitador!W36</f>
        <v>0</v>
      </c>
      <c r="X81" s="56"/>
    </row>
    <row r="82" spans="1:24" s="23" customFormat="1" ht="14.25" outlineLevel="1" x14ac:dyDescent="0.2">
      <c r="B82" s="226"/>
      <c r="C82" s="299" t="s">
        <v>84</v>
      </c>
      <c r="D82" s="150"/>
      <c r="E82" s="173">
        <f>Datos_Licitador!E37</f>
        <v>0</v>
      </c>
      <c r="F82" s="38"/>
      <c r="G82" s="173">
        <f>Datos_Licitador!G37</f>
        <v>0</v>
      </c>
      <c r="H82" s="38"/>
      <c r="I82" s="173">
        <f>Datos_Licitador!I37</f>
        <v>0</v>
      </c>
      <c r="J82" s="38"/>
      <c r="K82" s="173">
        <f>Datos_Licitador!K37</f>
        <v>0</v>
      </c>
      <c r="L82" s="38"/>
      <c r="M82" s="173">
        <f>Datos_Licitador!M37</f>
        <v>0</v>
      </c>
      <c r="N82" s="38"/>
      <c r="O82" s="173">
        <f>Datos_Licitador!O37</f>
        <v>0</v>
      </c>
      <c r="P82" s="38"/>
      <c r="Q82" s="173">
        <f>Datos_Licitador!Q37</f>
        <v>0</v>
      </c>
      <c r="R82" s="38"/>
      <c r="S82" s="173">
        <f>Datos_Licitador!S37</f>
        <v>0</v>
      </c>
      <c r="T82" s="38"/>
      <c r="U82" s="173">
        <f>Datos_Licitador!U37</f>
        <v>0</v>
      </c>
      <c r="V82" s="38"/>
      <c r="W82" s="173">
        <f>Datos_Licitador!W37</f>
        <v>0</v>
      </c>
      <c r="X82" s="56"/>
    </row>
    <row r="83" spans="1:24" s="23" customFormat="1" ht="14.25" outlineLevel="1" x14ac:dyDescent="0.2">
      <c r="B83" s="226"/>
      <c r="C83" s="306"/>
      <c r="D83" s="150"/>
      <c r="E83" s="150"/>
      <c r="F83" s="38"/>
      <c r="G83" s="150"/>
      <c r="H83" s="38"/>
      <c r="I83" s="150"/>
      <c r="J83" s="38"/>
      <c r="K83" s="150"/>
      <c r="L83" s="38"/>
      <c r="M83" s="150"/>
      <c r="N83" s="38"/>
      <c r="O83" s="150"/>
      <c r="P83" s="38"/>
      <c r="Q83" s="150"/>
      <c r="R83" s="38"/>
      <c r="S83" s="150"/>
      <c r="T83" s="38"/>
      <c r="U83" s="150"/>
      <c r="V83" s="38"/>
      <c r="W83" s="150"/>
      <c r="X83" s="56"/>
    </row>
    <row r="84" spans="1:24" s="23" customFormat="1" ht="14.25" outlineLevel="1" x14ac:dyDescent="0.2">
      <c r="B84" s="226"/>
      <c r="C84" s="299" t="s">
        <v>86</v>
      </c>
      <c r="D84" s="150" t="s">
        <v>83</v>
      </c>
      <c r="E84" s="173">
        <f>Datos_Licitador!E49</f>
        <v>0</v>
      </c>
      <c r="F84" s="38"/>
      <c r="G84" s="173">
        <f>Datos_Licitador!G49</f>
        <v>0</v>
      </c>
      <c r="H84" s="38"/>
      <c r="I84" s="173">
        <f>Datos_Licitador!I49</f>
        <v>0</v>
      </c>
      <c r="J84" s="38"/>
      <c r="K84" s="173">
        <f>Datos_Licitador!K49</f>
        <v>0</v>
      </c>
      <c r="L84" s="38"/>
      <c r="M84" s="173">
        <f>Datos_Licitador!M49</f>
        <v>0</v>
      </c>
      <c r="N84" s="38"/>
      <c r="O84" s="173">
        <f>Datos_Licitador!O49</f>
        <v>0</v>
      </c>
      <c r="P84" s="38"/>
      <c r="Q84" s="173">
        <f>Datos_Licitador!Q49</f>
        <v>0</v>
      </c>
      <c r="R84" s="38"/>
      <c r="S84" s="173">
        <f>Datos_Licitador!S49</f>
        <v>0</v>
      </c>
      <c r="T84" s="38"/>
      <c r="U84" s="173">
        <f>Datos_Licitador!U49</f>
        <v>0</v>
      </c>
      <c r="V84" s="38"/>
      <c r="W84" s="173">
        <f>Datos_Licitador!W49</f>
        <v>0</v>
      </c>
      <c r="X84" s="56"/>
    </row>
    <row r="85" spans="1:24" s="23" customFormat="1" ht="14.25" outlineLevel="1" x14ac:dyDescent="0.2">
      <c r="B85" s="226"/>
      <c r="C85" s="299" t="s">
        <v>84</v>
      </c>
      <c r="D85" s="150"/>
      <c r="E85" s="173">
        <f>Datos_Licitador!E50</f>
        <v>0</v>
      </c>
      <c r="F85" s="38"/>
      <c r="G85" s="173">
        <f>Datos_Licitador!G50</f>
        <v>0</v>
      </c>
      <c r="H85" s="38"/>
      <c r="I85" s="173">
        <f>Datos_Licitador!I50</f>
        <v>0</v>
      </c>
      <c r="J85" s="38"/>
      <c r="K85" s="173">
        <f>Datos_Licitador!K50</f>
        <v>0</v>
      </c>
      <c r="L85" s="38"/>
      <c r="M85" s="173">
        <f>Datos_Licitador!M50</f>
        <v>0</v>
      </c>
      <c r="N85" s="38"/>
      <c r="O85" s="173">
        <f>Datos_Licitador!O50</f>
        <v>0</v>
      </c>
      <c r="P85" s="38"/>
      <c r="Q85" s="173">
        <f>Datos_Licitador!Q50</f>
        <v>0</v>
      </c>
      <c r="R85" s="38"/>
      <c r="S85" s="173">
        <f>Datos_Licitador!S50</f>
        <v>0</v>
      </c>
      <c r="T85" s="38"/>
      <c r="U85" s="173">
        <f>Datos_Licitador!U50</f>
        <v>0</v>
      </c>
      <c r="V85" s="38"/>
      <c r="W85" s="173">
        <f>Datos_Licitador!W50</f>
        <v>0</v>
      </c>
      <c r="X85" s="56"/>
    </row>
    <row r="86" spans="1:24" s="23" customFormat="1" ht="14.25" outlineLevel="1" x14ac:dyDescent="0.2">
      <c r="B86" s="226"/>
      <c r="C86" s="306"/>
      <c r="D86" s="150"/>
      <c r="E86" s="150"/>
      <c r="F86" s="150"/>
      <c r="G86" s="150"/>
      <c r="H86" s="38"/>
      <c r="I86" s="150"/>
      <c r="J86" s="38"/>
      <c r="K86" s="150"/>
      <c r="L86" s="38"/>
      <c r="M86" s="150"/>
      <c r="N86" s="38"/>
      <c r="O86" s="150"/>
      <c r="P86" s="38"/>
      <c r="Q86" s="150"/>
      <c r="R86" s="38"/>
      <c r="S86" s="150"/>
      <c r="T86" s="38"/>
      <c r="U86" s="150"/>
      <c r="V86" s="38"/>
      <c r="W86" s="150"/>
      <c r="X86" s="56"/>
    </row>
    <row r="87" spans="1:24" s="23" customFormat="1" ht="14.25" outlineLevel="1" x14ac:dyDescent="0.2">
      <c r="B87" s="226"/>
      <c r="C87" s="299" t="s">
        <v>87</v>
      </c>
      <c r="D87" s="150" t="s">
        <v>83</v>
      </c>
      <c r="E87" s="173">
        <f>Datos_Licitador!E62</f>
        <v>0</v>
      </c>
      <c r="F87" s="38"/>
      <c r="G87" s="173">
        <f>Datos_Licitador!G62</f>
        <v>0</v>
      </c>
      <c r="H87" s="38"/>
      <c r="I87" s="173">
        <f>Datos_Licitador!I62</f>
        <v>0</v>
      </c>
      <c r="J87" s="38"/>
      <c r="K87" s="173">
        <f>Datos_Licitador!K62</f>
        <v>0</v>
      </c>
      <c r="L87" s="38"/>
      <c r="M87" s="173">
        <f>Datos_Licitador!M62</f>
        <v>0</v>
      </c>
      <c r="N87" s="38"/>
      <c r="O87" s="173">
        <f>Datos_Licitador!O62</f>
        <v>0</v>
      </c>
      <c r="P87" s="38"/>
      <c r="Q87" s="173">
        <f>Datos_Licitador!Q62</f>
        <v>0</v>
      </c>
      <c r="R87" s="38"/>
      <c r="S87" s="173">
        <f>Datos_Licitador!S62</f>
        <v>0</v>
      </c>
      <c r="T87" s="38"/>
      <c r="U87" s="173">
        <f>Datos_Licitador!U62</f>
        <v>0</v>
      </c>
      <c r="V87" s="38"/>
      <c r="W87" s="173">
        <f>Datos_Licitador!W62</f>
        <v>0</v>
      </c>
      <c r="X87" s="56"/>
    </row>
    <row r="88" spans="1:24" s="23" customFormat="1" ht="14.25" outlineLevel="1" x14ac:dyDescent="0.2">
      <c r="B88" s="226"/>
      <c r="C88" s="299" t="s">
        <v>84</v>
      </c>
      <c r="D88" s="150"/>
      <c r="E88" s="173">
        <f>Datos_Licitador!E63</f>
        <v>0</v>
      </c>
      <c r="F88" s="38"/>
      <c r="G88" s="173">
        <f>Datos_Licitador!G63</f>
        <v>0</v>
      </c>
      <c r="H88" s="38"/>
      <c r="I88" s="173">
        <f>Datos_Licitador!I63</f>
        <v>0</v>
      </c>
      <c r="J88" s="38"/>
      <c r="K88" s="173">
        <f>Datos_Licitador!K63</f>
        <v>0</v>
      </c>
      <c r="L88" s="38"/>
      <c r="M88" s="173">
        <f>Datos_Licitador!M63</f>
        <v>0</v>
      </c>
      <c r="N88" s="38"/>
      <c r="O88" s="173">
        <f>Datos_Licitador!O63</f>
        <v>0</v>
      </c>
      <c r="P88" s="38"/>
      <c r="Q88" s="173">
        <f>Datos_Licitador!Q63</f>
        <v>0</v>
      </c>
      <c r="R88" s="38"/>
      <c r="S88" s="173">
        <f>Datos_Licitador!S63</f>
        <v>0</v>
      </c>
      <c r="T88" s="38"/>
      <c r="U88" s="173">
        <f>Datos_Licitador!U63</f>
        <v>0</v>
      </c>
      <c r="V88" s="38"/>
      <c r="W88" s="173">
        <f>Datos_Licitador!W63</f>
        <v>0</v>
      </c>
      <c r="X88" s="56"/>
    </row>
    <row r="89" spans="1:24" s="23" customFormat="1" ht="14.25" outlineLevel="1" x14ac:dyDescent="0.2">
      <c r="B89" s="226"/>
      <c r="C89" s="306"/>
      <c r="D89" s="150"/>
      <c r="E89" s="150"/>
      <c r="F89" s="150"/>
      <c r="G89" s="150"/>
      <c r="H89" s="38"/>
      <c r="I89" s="150"/>
      <c r="J89" s="38"/>
      <c r="K89" s="150"/>
      <c r="L89" s="38"/>
      <c r="M89" s="150"/>
      <c r="N89" s="38"/>
      <c r="O89" s="150"/>
      <c r="P89" s="38"/>
      <c r="Q89" s="150"/>
      <c r="R89" s="38"/>
      <c r="S89" s="150"/>
      <c r="T89" s="38"/>
      <c r="U89" s="150"/>
      <c r="V89" s="38"/>
      <c r="W89" s="150"/>
      <c r="X89" s="56"/>
    </row>
    <row r="90" spans="1:24" s="23" customFormat="1" ht="14.25" outlineLevel="1" x14ac:dyDescent="0.2">
      <c r="B90" s="226"/>
      <c r="C90" s="299" t="s">
        <v>88</v>
      </c>
      <c r="D90" s="150" t="s">
        <v>83</v>
      </c>
      <c r="E90" s="173">
        <f>Datos_Licitador!E75</f>
        <v>0</v>
      </c>
      <c r="F90" s="38"/>
      <c r="G90" s="173">
        <f>Datos_Licitador!G75</f>
        <v>0</v>
      </c>
      <c r="H90" s="38"/>
      <c r="I90" s="173">
        <f>Datos_Licitador!I75</f>
        <v>0</v>
      </c>
      <c r="J90" s="38"/>
      <c r="K90" s="173">
        <f>Datos_Licitador!K75</f>
        <v>0</v>
      </c>
      <c r="L90" s="38"/>
      <c r="M90" s="173">
        <f>Datos_Licitador!M75</f>
        <v>0</v>
      </c>
      <c r="N90" s="38"/>
      <c r="O90" s="173">
        <f>Datos_Licitador!O75</f>
        <v>0</v>
      </c>
      <c r="P90" s="38"/>
      <c r="Q90" s="173">
        <f>Datos_Licitador!Q75</f>
        <v>0</v>
      </c>
      <c r="R90" s="38"/>
      <c r="S90" s="173">
        <f>Datos_Licitador!S75</f>
        <v>0</v>
      </c>
      <c r="T90" s="38"/>
      <c r="U90" s="173">
        <f>Datos_Licitador!U75</f>
        <v>0</v>
      </c>
      <c r="V90" s="38"/>
      <c r="W90" s="173">
        <f>Datos_Licitador!W75</f>
        <v>0</v>
      </c>
      <c r="X90" s="56"/>
    </row>
    <row r="91" spans="1:24" s="23" customFormat="1" ht="14.25" outlineLevel="1" x14ac:dyDescent="0.2">
      <c r="B91" s="226"/>
      <c r="C91" s="299" t="s">
        <v>84</v>
      </c>
      <c r="D91" s="150"/>
      <c r="E91" s="173">
        <f>Datos_Licitador!E76</f>
        <v>0</v>
      </c>
      <c r="F91" s="38"/>
      <c r="G91" s="173">
        <f>Datos_Licitador!G76</f>
        <v>0</v>
      </c>
      <c r="H91" s="38"/>
      <c r="I91" s="173">
        <f>Datos_Licitador!I76</f>
        <v>0</v>
      </c>
      <c r="J91" s="38"/>
      <c r="K91" s="173">
        <f>Datos_Licitador!K76</f>
        <v>0</v>
      </c>
      <c r="L91" s="38"/>
      <c r="M91" s="173">
        <f>Datos_Licitador!M76</f>
        <v>0</v>
      </c>
      <c r="N91" s="38"/>
      <c r="O91" s="173">
        <f>Datos_Licitador!O76</f>
        <v>0</v>
      </c>
      <c r="P91" s="38"/>
      <c r="Q91" s="173">
        <f>Datos_Licitador!Q76</f>
        <v>0</v>
      </c>
      <c r="R91" s="38"/>
      <c r="S91" s="173">
        <f>Datos_Licitador!S76</f>
        <v>0</v>
      </c>
      <c r="T91" s="38"/>
      <c r="U91" s="173">
        <f>Datos_Licitador!U76</f>
        <v>0</v>
      </c>
      <c r="V91" s="38"/>
      <c r="W91" s="173">
        <f>Datos_Licitador!W76</f>
        <v>0</v>
      </c>
      <c r="X91" s="56"/>
    </row>
    <row r="92" spans="1:24" s="23" customFormat="1" ht="14.25" outlineLevel="1" x14ac:dyDescent="0.2">
      <c r="B92" s="226"/>
      <c r="C92" s="306"/>
      <c r="D92" s="150"/>
      <c r="E92" s="150"/>
      <c r="F92" s="150"/>
      <c r="G92" s="150"/>
      <c r="H92" s="38"/>
      <c r="I92" s="150"/>
      <c r="J92" s="38"/>
      <c r="K92" s="150"/>
      <c r="L92" s="38"/>
      <c r="M92" s="150"/>
      <c r="N92" s="38"/>
      <c r="O92" s="150"/>
      <c r="P92" s="38"/>
      <c r="Q92" s="150"/>
      <c r="R92" s="38"/>
      <c r="S92" s="150"/>
      <c r="T92" s="38"/>
      <c r="U92" s="150"/>
      <c r="V92" s="38"/>
      <c r="W92" s="150"/>
      <c r="X92" s="56"/>
    </row>
    <row r="93" spans="1:24" s="58" customFormat="1" ht="15" outlineLevel="1" x14ac:dyDescent="0.2">
      <c r="A93" s="23"/>
      <c r="B93" s="225"/>
      <c r="C93" s="302" t="s">
        <v>89</v>
      </c>
      <c r="D93" s="150"/>
      <c r="E93" s="150"/>
      <c r="F93" s="150"/>
      <c r="G93" s="150"/>
      <c r="H93" s="38"/>
      <c r="I93" s="150"/>
      <c r="J93" s="38"/>
      <c r="K93" s="150"/>
      <c r="L93" s="38"/>
      <c r="M93" s="150"/>
      <c r="N93" s="38"/>
      <c r="O93" s="150"/>
      <c r="P93" s="38"/>
      <c r="Q93" s="150"/>
      <c r="R93" s="38"/>
      <c r="S93" s="150"/>
      <c r="T93" s="38"/>
      <c r="U93" s="150"/>
      <c r="V93" s="38"/>
      <c r="W93" s="150"/>
      <c r="X93" s="56"/>
    </row>
    <row r="94" spans="1:24" s="23" customFormat="1" ht="14.25" outlineLevel="1" x14ac:dyDescent="0.2">
      <c r="B94" s="226"/>
      <c r="C94" s="299" t="s">
        <v>90</v>
      </c>
      <c r="D94" s="150" t="s">
        <v>34</v>
      </c>
      <c r="E94" s="173">
        <f>Datos_Licitador!E25</f>
        <v>0</v>
      </c>
      <c r="F94" s="38"/>
      <c r="G94" s="173">
        <f>Datos_Licitador!G25</f>
        <v>0</v>
      </c>
      <c r="H94" s="38"/>
      <c r="I94" s="173">
        <f>Datos_Licitador!I25</f>
        <v>0</v>
      </c>
      <c r="J94" s="38"/>
      <c r="K94" s="173">
        <f>Datos_Licitador!K25</f>
        <v>0</v>
      </c>
      <c r="L94" s="38"/>
      <c r="M94" s="173">
        <f>Datos_Licitador!M25</f>
        <v>0</v>
      </c>
      <c r="N94" s="38"/>
      <c r="O94" s="173">
        <f>Datos_Licitador!O25</f>
        <v>0</v>
      </c>
      <c r="P94" s="38"/>
      <c r="Q94" s="173">
        <f>Datos_Licitador!Q25</f>
        <v>0</v>
      </c>
      <c r="R94" s="38"/>
      <c r="S94" s="173">
        <f>Datos_Licitador!S25</f>
        <v>0</v>
      </c>
      <c r="T94" s="38"/>
      <c r="U94" s="173">
        <f>Datos_Licitador!U25</f>
        <v>0</v>
      </c>
      <c r="V94" s="38"/>
      <c r="W94" s="173">
        <f>Datos_Licitador!W25</f>
        <v>0</v>
      </c>
      <c r="X94" s="56"/>
    </row>
    <row r="95" spans="1:24" s="23" customFormat="1" ht="14.25" outlineLevel="1" x14ac:dyDescent="0.2">
      <c r="B95" s="226"/>
      <c r="C95" s="308" t="s">
        <v>91</v>
      </c>
      <c r="D95" s="150" t="s">
        <v>92</v>
      </c>
      <c r="E95" s="173">
        <f>Datos_Licitador!E26</f>
        <v>0</v>
      </c>
      <c r="F95" s="38"/>
      <c r="G95" s="173">
        <f>Datos_Licitador!G26</f>
        <v>0</v>
      </c>
      <c r="H95" s="38"/>
      <c r="I95" s="173">
        <f>Datos_Licitador!I26</f>
        <v>0</v>
      </c>
      <c r="J95" s="38"/>
      <c r="K95" s="173">
        <f>Datos_Licitador!K26</f>
        <v>0</v>
      </c>
      <c r="L95" s="38"/>
      <c r="M95" s="173">
        <f>Datos_Licitador!M26</f>
        <v>0</v>
      </c>
      <c r="N95" s="38"/>
      <c r="O95" s="173">
        <f>Datos_Licitador!O26</f>
        <v>0</v>
      </c>
      <c r="P95" s="38"/>
      <c r="Q95" s="173">
        <f>Datos_Licitador!Q26</f>
        <v>0</v>
      </c>
      <c r="R95" s="38"/>
      <c r="S95" s="173">
        <f>Datos_Licitador!S26</f>
        <v>0</v>
      </c>
      <c r="T95" s="38"/>
      <c r="U95" s="173">
        <f>Datos_Licitador!U26</f>
        <v>0</v>
      </c>
      <c r="V95" s="38"/>
      <c r="W95" s="173">
        <f>Datos_Licitador!W26</f>
        <v>0</v>
      </c>
      <c r="X95" s="56"/>
    </row>
    <row r="96" spans="1:24" s="23" customFormat="1" ht="14.25" outlineLevel="1" x14ac:dyDescent="0.2">
      <c r="B96" s="226"/>
      <c r="C96" s="263" t="s">
        <v>93</v>
      </c>
      <c r="D96" s="150" t="str">
        <f>$E$11&amp;"/luminaire"</f>
        <v>/luminaire</v>
      </c>
      <c r="E96" s="173">
        <f>Datos_Licitador!E27</f>
        <v>0</v>
      </c>
      <c r="F96" s="38"/>
      <c r="G96" s="173">
        <f>Datos_Licitador!G27</f>
        <v>0</v>
      </c>
      <c r="H96" s="38"/>
      <c r="I96" s="173">
        <f>Datos_Licitador!I27</f>
        <v>0</v>
      </c>
      <c r="J96" s="38"/>
      <c r="K96" s="173">
        <f>Datos_Licitador!K27</f>
        <v>0</v>
      </c>
      <c r="L96" s="38"/>
      <c r="M96" s="173">
        <f>Datos_Licitador!M27</f>
        <v>0</v>
      </c>
      <c r="N96" s="38"/>
      <c r="O96" s="173">
        <f>Datos_Licitador!O27</f>
        <v>0</v>
      </c>
      <c r="P96" s="38"/>
      <c r="Q96" s="173">
        <f>Datos_Licitador!Q27</f>
        <v>0</v>
      </c>
      <c r="R96" s="38"/>
      <c r="S96" s="173">
        <f>Datos_Licitador!S27</f>
        <v>0</v>
      </c>
      <c r="T96" s="38"/>
      <c r="U96" s="173">
        <f>Datos_Licitador!U27</f>
        <v>0</v>
      </c>
      <c r="V96" s="38"/>
      <c r="W96" s="173">
        <f>Datos_Licitador!W27</f>
        <v>0</v>
      </c>
      <c r="X96" s="56"/>
    </row>
    <row r="97" spans="2:24" s="23" customFormat="1" ht="14.25" outlineLevel="1" x14ac:dyDescent="0.2">
      <c r="B97" s="226"/>
      <c r="C97" s="263" t="s">
        <v>94</v>
      </c>
      <c r="D97" s="150" t="str">
        <f>$E$11&amp;"/luminaire"</f>
        <v>/luminaire</v>
      </c>
      <c r="E97" s="173">
        <f>Datos_Licitador!E28</f>
        <v>0</v>
      </c>
      <c r="F97" s="38"/>
      <c r="G97" s="173">
        <f>Datos_Licitador!G28</f>
        <v>0</v>
      </c>
      <c r="H97" s="38"/>
      <c r="I97" s="173">
        <f>Datos_Licitador!I28</f>
        <v>0</v>
      </c>
      <c r="J97" s="38"/>
      <c r="K97" s="173">
        <f>Datos_Licitador!K28</f>
        <v>0</v>
      </c>
      <c r="L97" s="38"/>
      <c r="M97" s="173">
        <f>Datos_Licitador!M28</f>
        <v>0</v>
      </c>
      <c r="N97" s="38"/>
      <c r="O97" s="173">
        <f>Datos_Licitador!O28</f>
        <v>0</v>
      </c>
      <c r="P97" s="38"/>
      <c r="Q97" s="173">
        <f>Datos_Licitador!Q28</f>
        <v>0</v>
      </c>
      <c r="R97" s="38"/>
      <c r="S97" s="173">
        <f>Datos_Licitador!S28</f>
        <v>0</v>
      </c>
      <c r="T97" s="38"/>
      <c r="U97" s="173">
        <f>Datos_Licitador!U28</f>
        <v>0</v>
      </c>
      <c r="V97" s="38"/>
      <c r="W97" s="173">
        <f>Datos_Licitador!W28</f>
        <v>0</v>
      </c>
      <c r="X97" s="56"/>
    </row>
    <row r="98" spans="2:24" s="23" customFormat="1" ht="14.25" outlineLevel="1" x14ac:dyDescent="0.2">
      <c r="B98" s="226"/>
      <c r="C98" s="263" t="s">
        <v>95</v>
      </c>
      <c r="D98" s="150" t="s">
        <v>92</v>
      </c>
      <c r="E98" s="173">
        <f>Datos_Licitador!E29</f>
        <v>0</v>
      </c>
      <c r="F98" s="38"/>
      <c r="G98" s="173">
        <f>Datos_Licitador!G29</f>
        <v>0</v>
      </c>
      <c r="H98" s="38"/>
      <c r="I98" s="173">
        <f>Datos_Licitador!I29</f>
        <v>0</v>
      </c>
      <c r="J98" s="38"/>
      <c r="K98" s="173">
        <f>Datos_Licitador!K29</f>
        <v>0</v>
      </c>
      <c r="L98" s="38"/>
      <c r="M98" s="173">
        <f>Datos_Licitador!M29</f>
        <v>0</v>
      </c>
      <c r="N98" s="38"/>
      <c r="O98" s="173">
        <f>Datos_Licitador!O29</f>
        <v>0</v>
      </c>
      <c r="P98" s="38"/>
      <c r="Q98" s="173">
        <f>Datos_Licitador!Q29</f>
        <v>0</v>
      </c>
      <c r="R98" s="38"/>
      <c r="S98" s="173">
        <f>Datos_Licitador!S29</f>
        <v>0</v>
      </c>
      <c r="T98" s="38"/>
      <c r="U98" s="173">
        <f>Datos_Licitador!U29</f>
        <v>0</v>
      </c>
      <c r="V98" s="38"/>
      <c r="W98" s="173">
        <f>Datos_Licitador!W29</f>
        <v>0</v>
      </c>
      <c r="X98" s="56"/>
    </row>
    <row r="99" spans="2:24" s="23" customFormat="1" ht="14.25" outlineLevel="1" x14ac:dyDescent="0.2">
      <c r="B99" s="226"/>
      <c r="C99" s="263" t="s">
        <v>96</v>
      </c>
      <c r="D99" s="150" t="str">
        <f>$E$11&amp;"/luminaire"</f>
        <v>/luminaire</v>
      </c>
      <c r="E99" s="173">
        <f>Datos_Licitador!E30</f>
        <v>0</v>
      </c>
      <c r="F99" s="38"/>
      <c r="G99" s="173">
        <f>Datos_Licitador!G30</f>
        <v>0</v>
      </c>
      <c r="H99" s="38"/>
      <c r="I99" s="173">
        <f>Datos_Licitador!I30</f>
        <v>0</v>
      </c>
      <c r="J99" s="38"/>
      <c r="K99" s="173">
        <f>Datos_Licitador!K30</f>
        <v>0</v>
      </c>
      <c r="L99" s="38"/>
      <c r="M99" s="173">
        <f>Datos_Licitador!M30</f>
        <v>0</v>
      </c>
      <c r="N99" s="38"/>
      <c r="O99" s="173">
        <f>Datos_Licitador!O30</f>
        <v>0</v>
      </c>
      <c r="P99" s="38"/>
      <c r="Q99" s="173">
        <f>Datos_Licitador!Q30</f>
        <v>0</v>
      </c>
      <c r="R99" s="38"/>
      <c r="S99" s="173">
        <f>Datos_Licitador!S30</f>
        <v>0</v>
      </c>
      <c r="T99" s="38"/>
      <c r="U99" s="173">
        <f>Datos_Licitador!U30</f>
        <v>0</v>
      </c>
      <c r="V99" s="38"/>
      <c r="W99" s="173">
        <f>Datos_Licitador!W30</f>
        <v>0</v>
      </c>
      <c r="X99" s="56"/>
    </row>
    <row r="100" spans="2:24" s="23" customFormat="1" ht="14.25" outlineLevel="1" x14ac:dyDescent="0.2">
      <c r="B100" s="226"/>
      <c r="C100" s="263" t="s">
        <v>97</v>
      </c>
      <c r="D100" s="150" t="str">
        <f>$E$11&amp;"/luminaire"</f>
        <v>/luminaire</v>
      </c>
      <c r="E100" s="173">
        <f>Datos_Licitador!E31</f>
        <v>0</v>
      </c>
      <c r="F100" s="38"/>
      <c r="G100" s="173">
        <f>Datos_Licitador!G31</f>
        <v>0</v>
      </c>
      <c r="H100" s="38"/>
      <c r="I100" s="173">
        <f>Datos_Licitador!I31</f>
        <v>0</v>
      </c>
      <c r="J100" s="38"/>
      <c r="K100" s="173">
        <f>Datos_Licitador!K31</f>
        <v>0</v>
      </c>
      <c r="L100" s="38"/>
      <c r="M100" s="173">
        <f>Datos_Licitador!M31</f>
        <v>0</v>
      </c>
      <c r="N100" s="38"/>
      <c r="O100" s="173">
        <f>Datos_Licitador!O31</f>
        <v>0</v>
      </c>
      <c r="P100" s="38"/>
      <c r="Q100" s="173">
        <f>Datos_Licitador!Q31</f>
        <v>0</v>
      </c>
      <c r="R100" s="38"/>
      <c r="S100" s="173">
        <f>Datos_Licitador!S31</f>
        <v>0</v>
      </c>
      <c r="T100" s="38"/>
      <c r="U100" s="173">
        <f>Datos_Licitador!U31</f>
        <v>0</v>
      </c>
      <c r="V100" s="38"/>
      <c r="W100" s="173">
        <f>Datos_Licitador!W31</f>
        <v>0</v>
      </c>
      <c r="X100" s="56"/>
    </row>
    <row r="101" spans="2:24" s="23" customFormat="1" ht="14.25" outlineLevel="1" x14ac:dyDescent="0.2">
      <c r="B101" s="226"/>
      <c r="C101" s="105"/>
      <c r="D101" s="150"/>
      <c r="E101" s="150"/>
      <c r="F101" s="150"/>
      <c r="G101" s="150"/>
      <c r="H101" s="150"/>
      <c r="I101" s="150"/>
      <c r="J101" s="150"/>
      <c r="K101" s="150"/>
      <c r="L101" s="150"/>
      <c r="M101" s="150"/>
      <c r="N101" s="150"/>
      <c r="O101" s="150"/>
      <c r="P101" s="150"/>
      <c r="Q101" s="150"/>
      <c r="R101" s="150"/>
      <c r="S101" s="150"/>
      <c r="T101" s="150"/>
      <c r="U101" s="150"/>
      <c r="V101" s="150"/>
      <c r="W101" s="150"/>
      <c r="X101" s="56"/>
    </row>
    <row r="102" spans="2:24" s="23" customFormat="1" ht="14.25" outlineLevel="1" x14ac:dyDescent="0.2">
      <c r="B102" s="226"/>
      <c r="C102" s="105" t="s">
        <v>98</v>
      </c>
      <c r="D102" s="150" t="s">
        <v>34</v>
      </c>
      <c r="E102" s="173">
        <f>Datos_Licitador!E38</f>
        <v>0</v>
      </c>
      <c r="F102" s="38"/>
      <c r="G102" s="173">
        <f>Datos_Licitador!G38</f>
        <v>0</v>
      </c>
      <c r="H102" s="38"/>
      <c r="I102" s="173">
        <f>Datos_Licitador!I38</f>
        <v>0</v>
      </c>
      <c r="J102" s="38"/>
      <c r="K102" s="173">
        <f>Datos_Licitador!K38</f>
        <v>0</v>
      </c>
      <c r="L102" s="38"/>
      <c r="M102" s="173">
        <f>Datos_Licitador!M38</f>
        <v>0</v>
      </c>
      <c r="N102" s="38"/>
      <c r="O102" s="173">
        <f>Datos_Licitador!O38</f>
        <v>0</v>
      </c>
      <c r="P102" s="38"/>
      <c r="Q102" s="173">
        <f>Datos_Licitador!Q38</f>
        <v>0</v>
      </c>
      <c r="R102" s="38"/>
      <c r="S102" s="173">
        <f>Datos_Licitador!S38</f>
        <v>0</v>
      </c>
      <c r="T102" s="38"/>
      <c r="U102" s="173">
        <f>Datos_Licitador!U38</f>
        <v>0</v>
      </c>
      <c r="V102" s="38"/>
      <c r="W102" s="173">
        <f>Datos_Licitador!W38</f>
        <v>0</v>
      </c>
      <c r="X102" s="56"/>
    </row>
    <row r="103" spans="2:24" s="23" customFormat="1" ht="14.25" outlineLevel="1" x14ac:dyDescent="0.2">
      <c r="B103" s="226"/>
      <c r="C103" s="263" t="s">
        <v>91</v>
      </c>
      <c r="D103" s="150" t="s">
        <v>92</v>
      </c>
      <c r="E103" s="173">
        <f>Datos_Licitador!E39</f>
        <v>0</v>
      </c>
      <c r="F103" s="38"/>
      <c r="G103" s="173">
        <f>Datos_Licitador!G39</f>
        <v>0</v>
      </c>
      <c r="H103" s="38"/>
      <c r="I103" s="173">
        <f>Datos_Licitador!I39</f>
        <v>0</v>
      </c>
      <c r="J103" s="38"/>
      <c r="K103" s="173">
        <f>Datos_Licitador!K39</f>
        <v>0</v>
      </c>
      <c r="L103" s="38"/>
      <c r="M103" s="173">
        <f>Datos_Licitador!M39</f>
        <v>0</v>
      </c>
      <c r="N103" s="38"/>
      <c r="O103" s="173">
        <f>Datos_Licitador!O39</f>
        <v>0</v>
      </c>
      <c r="P103" s="38"/>
      <c r="Q103" s="173">
        <f>Datos_Licitador!Q39</f>
        <v>0</v>
      </c>
      <c r="R103" s="38"/>
      <c r="S103" s="173">
        <f>Datos_Licitador!S39</f>
        <v>0</v>
      </c>
      <c r="T103" s="38"/>
      <c r="U103" s="173">
        <f>Datos_Licitador!U39</f>
        <v>0</v>
      </c>
      <c r="V103" s="38"/>
      <c r="W103" s="173">
        <f>Datos_Licitador!W39</f>
        <v>0</v>
      </c>
      <c r="X103" s="56"/>
    </row>
    <row r="104" spans="2:24" s="23" customFormat="1" ht="14.25" outlineLevel="1" x14ac:dyDescent="0.2">
      <c r="B104" s="226"/>
      <c r="C104" s="263" t="s">
        <v>93</v>
      </c>
      <c r="D104" s="150" t="str">
        <f>$E$11&amp;"/luminaire"</f>
        <v>/luminaire</v>
      </c>
      <c r="E104" s="173">
        <f>Datos_Licitador!E40</f>
        <v>0</v>
      </c>
      <c r="F104" s="38"/>
      <c r="G104" s="173">
        <f>Datos_Licitador!G40</f>
        <v>0</v>
      </c>
      <c r="H104" s="38"/>
      <c r="I104" s="173">
        <f>Datos_Licitador!I40</f>
        <v>0</v>
      </c>
      <c r="J104" s="38"/>
      <c r="K104" s="173">
        <f>Datos_Licitador!K40</f>
        <v>0</v>
      </c>
      <c r="L104" s="38"/>
      <c r="M104" s="173">
        <f>Datos_Licitador!M40</f>
        <v>0</v>
      </c>
      <c r="N104" s="38"/>
      <c r="O104" s="173">
        <f>Datos_Licitador!O40</f>
        <v>0</v>
      </c>
      <c r="P104" s="38"/>
      <c r="Q104" s="173">
        <f>Datos_Licitador!Q40</f>
        <v>0</v>
      </c>
      <c r="R104" s="38"/>
      <c r="S104" s="173">
        <f>Datos_Licitador!S40</f>
        <v>0</v>
      </c>
      <c r="T104" s="38"/>
      <c r="U104" s="173">
        <f>Datos_Licitador!U40</f>
        <v>0</v>
      </c>
      <c r="V104" s="38"/>
      <c r="W104" s="173">
        <f>Datos_Licitador!W40</f>
        <v>0</v>
      </c>
      <c r="X104" s="56"/>
    </row>
    <row r="105" spans="2:24" s="23" customFormat="1" ht="14.25" outlineLevel="1" x14ac:dyDescent="0.2">
      <c r="B105" s="226"/>
      <c r="C105" s="263" t="s">
        <v>94</v>
      </c>
      <c r="D105" s="150" t="str">
        <f>$E$11&amp;"/luminaire"</f>
        <v>/luminaire</v>
      </c>
      <c r="E105" s="173">
        <f>Datos_Licitador!E41</f>
        <v>0</v>
      </c>
      <c r="F105" s="38"/>
      <c r="G105" s="173">
        <f>Datos_Licitador!G41</f>
        <v>0</v>
      </c>
      <c r="H105" s="38"/>
      <c r="I105" s="173">
        <f>Datos_Licitador!I41</f>
        <v>0</v>
      </c>
      <c r="J105" s="38"/>
      <c r="K105" s="173">
        <f>Datos_Licitador!K41</f>
        <v>0</v>
      </c>
      <c r="L105" s="38"/>
      <c r="M105" s="173">
        <f>Datos_Licitador!M41</f>
        <v>0</v>
      </c>
      <c r="N105" s="38"/>
      <c r="O105" s="173">
        <f>Datos_Licitador!O41</f>
        <v>0</v>
      </c>
      <c r="P105" s="38"/>
      <c r="Q105" s="173">
        <f>Datos_Licitador!Q41</f>
        <v>0</v>
      </c>
      <c r="R105" s="38"/>
      <c r="S105" s="173">
        <f>Datos_Licitador!S41</f>
        <v>0</v>
      </c>
      <c r="T105" s="38"/>
      <c r="U105" s="173">
        <f>Datos_Licitador!U41</f>
        <v>0</v>
      </c>
      <c r="V105" s="38"/>
      <c r="W105" s="173">
        <f>Datos_Licitador!W41</f>
        <v>0</v>
      </c>
      <c r="X105" s="56"/>
    </row>
    <row r="106" spans="2:24" s="23" customFormat="1" ht="14.25" outlineLevel="1" x14ac:dyDescent="0.2">
      <c r="B106" s="226"/>
      <c r="C106" s="263" t="s">
        <v>95</v>
      </c>
      <c r="D106" s="150" t="s">
        <v>92</v>
      </c>
      <c r="E106" s="173">
        <f>Datos_Licitador!E42</f>
        <v>0</v>
      </c>
      <c r="F106" s="38"/>
      <c r="G106" s="173">
        <f>Datos_Licitador!G42</f>
        <v>0</v>
      </c>
      <c r="H106" s="38"/>
      <c r="I106" s="173">
        <f>Datos_Licitador!I42</f>
        <v>0</v>
      </c>
      <c r="J106" s="38"/>
      <c r="K106" s="173">
        <f>Datos_Licitador!K42</f>
        <v>0</v>
      </c>
      <c r="L106" s="38"/>
      <c r="M106" s="173">
        <f>Datos_Licitador!M42</f>
        <v>0</v>
      </c>
      <c r="N106" s="38"/>
      <c r="O106" s="173">
        <f>Datos_Licitador!O42</f>
        <v>0</v>
      </c>
      <c r="P106" s="38"/>
      <c r="Q106" s="173">
        <f>Datos_Licitador!Q42</f>
        <v>0</v>
      </c>
      <c r="R106" s="38"/>
      <c r="S106" s="173">
        <f>Datos_Licitador!S42</f>
        <v>0</v>
      </c>
      <c r="T106" s="38"/>
      <c r="U106" s="173">
        <f>Datos_Licitador!U42</f>
        <v>0</v>
      </c>
      <c r="V106" s="38"/>
      <c r="W106" s="173">
        <f>Datos_Licitador!W42</f>
        <v>0</v>
      </c>
      <c r="X106" s="56"/>
    </row>
    <row r="107" spans="2:24" s="23" customFormat="1" ht="14.25" outlineLevel="1" x14ac:dyDescent="0.2">
      <c r="B107" s="226"/>
      <c r="C107" s="263" t="s">
        <v>96</v>
      </c>
      <c r="D107" s="150" t="str">
        <f>$E$11&amp;"/luminaire"</f>
        <v>/luminaire</v>
      </c>
      <c r="E107" s="173">
        <f>Datos_Licitador!E43</f>
        <v>0</v>
      </c>
      <c r="F107" s="38"/>
      <c r="G107" s="173">
        <f>Datos_Licitador!G43</f>
        <v>0</v>
      </c>
      <c r="H107" s="38"/>
      <c r="I107" s="173">
        <f>Datos_Licitador!I43</f>
        <v>0</v>
      </c>
      <c r="J107" s="38"/>
      <c r="K107" s="173">
        <f>Datos_Licitador!K43</f>
        <v>0</v>
      </c>
      <c r="L107" s="38"/>
      <c r="M107" s="173">
        <f>Datos_Licitador!M43</f>
        <v>0</v>
      </c>
      <c r="N107" s="38"/>
      <c r="O107" s="173">
        <f>Datos_Licitador!O43</f>
        <v>0</v>
      </c>
      <c r="P107" s="38"/>
      <c r="Q107" s="173">
        <f>Datos_Licitador!Q43</f>
        <v>0</v>
      </c>
      <c r="R107" s="38"/>
      <c r="S107" s="173">
        <f>Datos_Licitador!S43</f>
        <v>0</v>
      </c>
      <c r="T107" s="38"/>
      <c r="U107" s="173">
        <f>Datos_Licitador!U43</f>
        <v>0</v>
      </c>
      <c r="V107" s="38"/>
      <c r="W107" s="173">
        <f>Datos_Licitador!W43</f>
        <v>0</v>
      </c>
      <c r="X107" s="56"/>
    </row>
    <row r="108" spans="2:24" s="23" customFormat="1" ht="14.25" outlineLevel="1" x14ac:dyDescent="0.2">
      <c r="B108" s="226"/>
      <c r="C108" s="263" t="s">
        <v>97</v>
      </c>
      <c r="D108" s="150" t="str">
        <f>$E$11&amp;"/luminaire"</f>
        <v>/luminaire</v>
      </c>
      <c r="E108" s="173">
        <f>Datos_Licitador!E44</f>
        <v>0</v>
      </c>
      <c r="F108" s="38"/>
      <c r="G108" s="173">
        <f>Datos_Licitador!G44</f>
        <v>0</v>
      </c>
      <c r="H108" s="38"/>
      <c r="I108" s="173">
        <f>Datos_Licitador!I44</f>
        <v>0</v>
      </c>
      <c r="J108" s="38"/>
      <c r="K108" s="173">
        <f>Datos_Licitador!K44</f>
        <v>0</v>
      </c>
      <c r="L108" s="38"/>
      <c r="M108" s="173">
        <f>Datos_Licitador!M44</f>
        <v>0</v>
      </c>
      <c r="N108" s="38"/>
      <c r="O108" s="173">
        <f>Datos_Licitador!O44</f>
        <v>0</v>
      </c>
      <c r="P108" s="38"/>
      <c r="Q108" s="173">
        <f>Datos_Licitador!Q44</f>
        <v>0</v>
      </c>
      <c r="R108" s="38"/>
      <c r="S108" s="173">
        <f>Datos_Licitador!S44</f>
        <v>0</v>
      </c>
      <c r="T108" s="38"/>
      <c r="U108" s="173">
        <f>Datos_Licitador!U44</f>
        <v>0</v>
      </c>
      <c r="V108" s="38"/>
      <c r="W108" s="173">
        <f>Datos_Licitador!W44</f>
        <v>0</v>
      </c>
      <c r="X108" s="56"/>
    </row>
    <row r="109" spans="2:24" s="23" customFormat="1" ht="14.25" outlineLevel="1" x14ac:dyDescent="0.2">
      <c r="B109" s="226"/>
      <c r="C109" s="105"/>
      <c r="D109" s="150"/>
      <c r="E109" s="150"/>
      <c r="F109" s="150"/>
      <c r="G109" s="150"/>
      <c r="H109" s="150"/>
      <c r="I109" s="150"/>
      <c r="J109" s="150"/>
      <c r="K109" s="150"/>
      <c r="L109" s="150"/>
      <c r="M109" s="150"/>
      <c r="N109" s="150"/>
      <c r="O109" s="150"/>
      <c r="P109" s="150"/>
      <c r="Q109" s="150"/>
      <c r="R109" s="150"/>
      <c r="S109" s="150"/>
      <c r="T109" s="150"/>
      <c r="U109" s="150"/>
      <c r="V109" s="150"/>
      <c r="W109" s="150"/>
      <c r="X109" s="56"/>
    </row>
    <row r="110" spans="2:24" s="23" customFormat="1" ht="14.25" outlineLevel="1" x14ac:dyDescent="0.2">
      <c r="B110" s="226"/>
      <c r="C110" s="105" t="s">
        <v>99</v>
      </c>
      <c r="D110" s="150" t="s">
        <v>34</v>
      </c>
      <c r="E110" s="173">
        <f>Datos_Licitador!E51</f>
        <v>0</v>
      </c>
      <c r="F110" s="38"/>
      <c r="G110" s="173">
        <f>Datos_Licitador!G51</f>
        <v>0</v>
      </c>
      <c r="H110" s="38"/>
      <c r="I110" s="173">
        <f>Datos_Licitador!I51</f>
        <v>0</v>
      </c>
      <c r="J110" s="38"/>
      <c r="K110" s="173">
        <f>Datos_Licitador!K51</f>
        <v>0</v>
      </c>
      <c r="L110" s="38"/>
      <c r="M110" s="173">
        <f>Datos_Licitador!M51</f>
        <v>0</v>
      </c>
      <c r="N110" s="38"/>
      <c r="O110" s="173">
        <f>Datos_Licitador!O51</f>
        <v>0</v>
      </c>
      <c r="P110" s="38"/>
      <c r="Q110" s="173">
        <f>Datos_Licitador!Q51</f>
        <v>0</v>
      </c>
      <c r="R110" s="38"/>
      <c r="S110" s="173">
        <f>Datos_Licitador!S51</f>
        <v>0</v>
      </c>
      <c r="T110" s="38"/>
      <c r="U110" s="173">
        <f>Datos_Licitador!U51</f>
        <v>0</v>
      </c>
      <c r="V110" s="38"/>
      <c r="W110" s="173">
        <f>Datos_Licitador!W51</f>
        <v>0</v>
      </c>
      <c r="X110" s="56"/>
    </row>
    <row r="111" spans="2:24" s="23" customFormat="1" ht="14.25" outlineLevel="1" x14ac:dyDescent="0.2">
      <c r="B111" s="226"/>
      <c r="C111" s="263" t="s">
        <v>91</v>
      </c>
      <c r="D111" s="150" t="s">
        <v>92</v>
      </c>
      <c r="E111" s="173">
        <f>Datos_Licitador!E52</f>
        <v>0</v>
      </c>
      <c r="F111" s="38"/>
      <c r="G111" s="173">
        <f>Datos_Licitador!G52</f>
        <v>0</v>
      </c>
      <c r="H111" s="38"/>
      <c r="I111" s="173">
        <f>Datos_Licitador!I52</f>
        <v>0</v>
      </c>
      <c r="J111" s="38"/>
      <c r="K111" s="173">
        <f>Datos_Licitador!K52</f>
        <v>0</v>
      </c>
      <c r="L111" s="38"/>
      <c r="M111" s="173">
        <f>Datos_Licitador!M52</f>
        <v>0</v>
      </c>
      <c r="N111" s="38"/>
      <c r="O111" s="173">
        <f>Datos_Licitador!O52</f>
        <v>0</v>
      </c>
      <c r="P111" s="38"/>
      <c r="Q111" s="173">
        <f>Datos_Licitador!Q52</f>
        <v>0</v>
      </c>
      <c r="R111" s="38"/>
      <c r="S111" s="173">
        <f>Datos_Licitador!S52</f>
        <v>0</v>
      </c>
      <c r="T111" s="38"/>
      <c r="U111" s="173">
        <f>Datos_Licitador!U52</f>
        <v>0</v>
      </c>
      <c r="V111" s="38"/>
      <c r="W111" s="173">
        <f>Datos_Licitador!W52</f>
        <v>0</v>
      </c>
      <c r="X111" s="56"/>
    </row>
    <row r="112" spans="2:24" s="23" customFormat="1" ht="14.25" outlineLevel="1" x14ac:dyDescent="0.2">
      <c r="B112" s="226"/>
      <c r="C112" s="263" t="s">
        <v>93</v>
      </c>
      <c r="D112" s="150" t="str">
        <f>$E$11&amp;"/luminaire"</f>
        <v>/luminaire</v>
      </c>
      <c r="E112" s="173">
        <f>Datos_Licitador!E53</f>
        <v>0</v>
      </c>
      <c r="F112" s="38"/>
      <c r="G112" s="173">
        <f>Datos_Licitador!G53</f>
        <v>0</v>
      </c>
      <c r="H112" s="38"/>
      <c r="I112" s="173">
        <f>Datos_Licitador!I53</f>
        <v>0</v>
      </c>
      <c r="J112" s="38"/>
      <c r="K112" s="173">
        <f>Datos_Licitador!K53</f>
        <v>0</v>
      </c>
      <c r="L112" s="38"/>
      <c r="M112" s="173">
        <f>Datos_Licitador!M53</f>
        <v>0</v>
      </c>
      <c r="N112" s="38"/>
      <c r="O112" s="173">
        <f>Datos_Licitador!O53</f>
        <v>0</v>
      </c>
      <c r="P112" s="38"/>
      <c r="Q112" s="173">
        <f>Datos_Licitador!Q53</f>
        <v>0</v>
      </c>
      <c r="R112" s="38"/>
      <c r="S112" s="173">
        <f>Datos_Licitador!S53</f>
        <v>0</v>
      </c>
      <c r="T112" s="38"/>
      <c r="U112" s="173">
        <f>Datos_Licitador!U53</f>
        <v>0</v>
      </c>
      <c r="V112" s="38"/>
      <c r="W112" s="173">
        <f>Datos_Licitador!W53</f>
        <v>0</v>
      </c>
      <c r="X112" s="56"/>
    </row>
    <row r="113" spans="2:24" s="23" customFormat="1" ht="14.25" outlineLevel="1" x14ac:dyDescent="0.2">
      <c r="B113" s="226"/>
      <c r="C113" s="263" t="s">
        <v>94</v>
      </c>
      <c r="D113" s="150" t="str">
        <f>$E$11&amp;"/luminaire"</f>
        <v>/luminaire</v>
      </c>
      <c r="E113" s="173">
        <f>Datos_Licitador!E54</f>
        <v>0</v>
      </c>
      <c r="F113" s="38"/>
      <c r="G113" s="173">
        <f>Datos_Licitador!G54</f>
        <v>0</v>
      </c>
      <c r="H113" s="38"/>
      <c r="I113" s="173">
        <f>Datos_Licitador!I54</f>
        <v>0</v>
      </c>
      <c r="J113" s="38"/>
      <c r="K113" s="173">
        <f>Datos_Licitador!K54</f>
        <v>0</v>
      </c>
      <c r="L113" s="38"/>
      <c r="M113" s="173">
        <f>Datos_Licitador!M54</f>
        <v>0</v>
      </c>
      <c r="N113" s="38"/>
      <c r="O113" s="173">
        <f>Datos_Licitador!O54</f>
        <v>0</v>
      </c>
      <c r="P113" s="38"/>
      <c r="Q113" s="173">
        <f>Datos_Licitador!Q54</f>
        <v>0</v>
      </c>
      <c r="R113" s="38"/>
      <c r="S113" s="173">
        <f>Datos_Licitador!S54</f>
        <v>0</v>
      </c>
      <c r="T113" s="38"/>
      <c r="U113" s="173">
        <f>Datos_Licitador!U54</f>
        <v>0</v>
      </c>
      <c r="V113" s="38"/>
      <c r="W113" s="173">
        <f>Datos_Licitador!W54</f>
        <v>0</v>
      </c>
      <c r="X113" s="56"/>
    </row>
    <row r="114" spans="2:24" s="23" customFormat="1" ht="14.25" outlineLevel="1" x14ac:dyDescent="0.2">
      <c r="B114" s="226"/>
      <c r="C114" s="263" t="s">
        <v>95</v>
      </c>
      <c r="D114" s="150" t="s">
        <v>92</v>
      </c>
      <c r="E114" s="173">
        <f>Datos_Licitador!E55</f>
        <v>0</v>
      </c>
      <c r="F114" s="38"/>
      <c r="G114" s="173">
        <f>Datos_Licitador!G55</f>
        <v>0</v>
      </c>
      <c r="H114" s="38"/>
      <c r="I114" s="173">
        <f>Datos_Licitador!I55</f>
        <v>0</v>
      </c>
      <c r="J114" s="38"/>
      <c r="K114" s="173">
        <f>Datos_Licitador!K55</f>
        <v>0</v>
      </c>
      <c r="L114" s="38"/>
      <c r="M114" s="173">
        <f>Datos_Licitador!M55</f>
        <v>0</v>
      </c>
      <c r="N114" s="38"/>
      <c r="O114" s="173">
        <f>Datos_Licitador!O55</f>
        <v>0</v>
      </c>
      <c r="P114" s="38"/>
      <c r="Q114" s="173">
        <f>Datos_Licitador!Q55</f>
        <v>0</v>
      </c>
      <c r="R114" s="38"/>
      <c r="S114" s="173">
        <f>Datos_Licitador!S55</f>
        <v>0</v>
      </c>
      <c r="T114" s="38"/>
      <c r="U114" s="173">
        <f>Datos_Licitador!U55</f>
        <v>0</v>
      </c>
      <c r="V114" s="38"/>
      <c r="W114" s="173">
        <f>Datos_Licitador!W55</f>
        <v>0</v>
      </c>
      <c r="X114" s="56"/>
    </row>
    <row r="115" spans="2:24" s="23" customFormat="1" ht="14.25" outlineLevel="1" x14ac:dyDescent="0.2">
      <c r="B115" s="226"/>
      <c r="C115" s="263" t="s">
        <v>96</v>
      </c>
      <c r="D115" s="150" t="str">
        <f>$E$11&amp;"/luminaire"</f>
        <v>/luminaire</v>
      </c>
      <c r="E115" s="173">
        <f>Datos_Licitador!E56</f>
        <v>0</v>
      </c>
      <c r="F115" s="38"/>
      <c r="G115" s="173">
        <f>Datos_Licitador!G56</f>
        <v>0</v>
      </c>
      <c r="H115" s="38"/>
      <c r="I115" s="173">
        <f>Datos_Licitador!I56</f>
        <v>0</v>
      </c>
      <c r="J115" s="38"/>
      <c r="K115" s="173">
        <f>Datos_Licitador!K56</f>
        <v>0</v>
      </c>
      <c r="L115" s="38"/>
      <c r="M115" s="173">
        <f>Datos_Licitador!M56</f>
        <v>0</v>
      </c>
      <c r="N115" s="38"/>
      <c r="O115" s="173">
        <f>Datos_Licitador!O56</f>
        <v>0</v>
      </c>
      <c r="P115" s="38"/>
      <c r="Q115" s="173">
        <f>Datos_Licitador!Q56</f>
        <v>0</v>
      </c>
      <c r="R115" s="38"/>
      <c r="S115" s="173">
        <f>Datos_Licitador!S56</f>
        <v>0</v>
      </c>
      <c r="T115" s="38"/>
      <c r="U115" s="173">
        <f>Datos_Licitador!U56</f>
        <v>0</v>
      </c>
      <c r="V115" s="38"/>
      <c r="W115" s="173">
        <f>Datos_Licitador!W56</f>
        <v>0</v>
      </c>
      <c r="X115" s="56"/>
    </row>
    <row r="116" spans="2:24" s="23" customFormat="1" ht="14.25" outlineLevel="1" x14ac:dyDescent="0.2">
      <c r="B116" s="226"/>
      <c r="C116" s="263" t="s">
        <v>97</v>
      </c>
      <c r="D116" s="150" t="str">
        <f>$E$11&amp;"/luminaire"</f>
        <v>/luminaire</v>
      </c>
      <c r="E116" s="173">
        <f>Datos_Licitador!E57</f>
        <v>0</v>
      </c>
      <c r="F116" s="38"/>
      <c r="G116" s="173">
        <f>Datos_Licitador!G57</f>
        <v>0</v>
      </c>
      <c r="H116" s="38"/>
      <c r="I116" s="173">
        <f>Datos_Licitador!I57</f>
        <v>0</v>
      </c>
      <c r="J116" s="38"/>
      <c r="K116" s="173">
        <f>Datos_Licitador!K57</f>
        <v>0</v>
      </c>
      <c r="L116" s="38"/>
      <c r="M116" s="173">
        <f>Datos_Licitador!M57</f>
        <v>0</v>
      </c>
      <c r="N116" s="38"/>
      <c r="O116" s="173">
        <f>Datos_Licitador!O57</f>
        <v>0</v>
      </c>
      <c r="P116" s="38"/>
      <c r="Q116" s="173">
        <f>Datos_Licitador!Q57</f>
        <v>0</v>
      </c>
      <c r="R116" s="38"/>
      <c r="S116" s="173">
        <f>Datos_Licitador!S57</f>
        <v>0</v>
      </c>
      <c r="T116" s="38"/>
      <c r="U116" s="173">
        <f>Datos_Licitador!U57</f>
        <v>0</v>
      </c>
      <c r="V116" s="38"/>
      <c r="W116" s="173">
        <f>Datos_Licitador!W57</f>
        <v>0</v>
      </c>
      <c r="X116" s="56"/>
    </row>
    <row r="117" spans="2:24" s="23" customFormat="1" ht="14.25" outlineLevel="1" x14ac:dyDescent="0.2">
      <c r="B117" s="226"/>
      <c r="C117" s="105"/>
      <c r="D117" s="150"/>
      <c r="E117" s="150"/>
      <c r="F117" s="150"/>
      <c r="G117" s="150"/>
      <c r="H117" s="150"/>
      <c r="I117" s="150"/>
      <c r="J117" s="150"/>
      <c r="K117" s="150"/>
      <c r="L117" s="150"/>
      <c r="M117" s="150"/>
      <c r="N117" s="150"/>
      <c r="O117" s="150"/>
      <c r="P117" s="150"/>
      <c r="Q117" s="150"/>
      <c r="R117" s="150"/>
      <c r="S117" s="150"/>
      <c r="T117" s="150"/>
      <c r="U117" s="150"/>
      <c r="V117" s="150"/>
      <c r="W117" s="150"/>
      <c r="X117" s="56"/>
    </row>
    <row r="118" spans="2:24" s="23" customFormat="1" ht="14.25" outlineLevel="1" x14ac:dyDescent="0.2">
      <c r="B118" s="226"/>
      <c r="C118" s="105" t="s">
        <v>100</v>
      </c>
      <c r="D118" s="150" t="s">
        <v>34</v>
      </c>
      <c r="E118" s="173">
        <f>Datos_Licitador!E64</f>
        <v>0</v>
      </c>
      <c r="F118" s="38"/>
      <c r="G118" s="173">
        <f>Datos_Licitador!G64</f>
        <v>0</v>
      </c>
      <c r="H118" s="38"/>
      <c r="I118" s="173">
        <f>Datos_Licitador!I64</f>
        <v>0</v>
      </c>
      <c r="J118" s="38"/>
      <c r="K118" s="173">
        <f>Datos_Licitador!K64</f>
        <v>0</v>
      </c>
      <c r="L118" s="38"/>
      <c r="M118" s="173">
        <f>Datos_Licitador!M64</f>
        <v>0</v>
      </c>
      <c r="N118" s="38"/>
      <c r="O118" s="173">
        <f>Datos_Licitador!O64</f>
        <v>0</v>
      </c>
      <c r="P118" s="38"/>
      <c r="Q118" s="173">
        <f>Datos_Licitador!Q64</f>
        <v>0</v>
      </c>
      <c r="R118" s="38"/>
      <c r="S118" s="173">
        <f>Datos_Licitador!S64</f>
        <v>0</v>
      </c>
      <c r="T118" s="38"/>
      <c r="U118" s="173">
        <f>Datos_Licitador!U64</f>
        <v>0</v>
      </c>
      <c r="V118" s="38"/>
      <c r="W118" s="173">
        <f>Datos_Licitador!W64</f>
        <v>0</v>
      </c>
      <c r="X118" s="56"/>
    </row>
    <row r="119" spans="2:24" s="23" customFormat="1" ht="14.25" outlineLevel="1" x14ac:dyDescent="0.2">
      <c r="B119" s="226"/>
      <c r="C119" s="263" t="s">
        <v>91</v>
      </c>
      <c r="D119" s="150" t="s">
        <v>92</v>
      </c>
      <c r="E119" s="173">
        <f>Datos_Licitador!E65</f>
        <v>0</v>
      </c>
      <c r="F119" s="38"/>
      <c r="G119" s="173">
        <f>Datos_Licitador!G65</f>
        <v>0</v>
      </c>
      <c r="H119" s="38"/>
      <c r="I119" s="173">
        <f>Datos_Licitador!I65</f>
        <v>0</v>
      </c>
      <c r="J119" s="38"/>
      <c r="K119" s="173">
        <f>Datos_Licitador!K65</f>
        <v>0</v>
      </c>
      <c r="L119" s="38"/>
      <c r="M119" s="173">
        <f>Datos_Licitador!M65</f>
        <v>0</v>
      </c>
      <c r="N119" s="38"/>
      <c r="O119" s="173">
        <f>Datos_Licitador!O65</f>
        <v>0</v>
      </c>
      <c r="P119" s="38"/>
      <c r="Q119" s="173">
        <f>Datos_Licitador!Q65</f>
        <v>0</v>
      </c>
      <c r="R119" s="38"/>
      <c r="S119" s="173">
        <f>Datos_Licitador!S65</f>
        <v>0</v>
      </c>
      <c r="T119" s="38"/>
      <c r="U119" s="173">
        <f>Datos_Licitador!U65</f>
        <v>0</v>
      </c>
      <c r="V119" s="38"/>
      <c r="W119" s="173">
        <f>Datos_Licitador!W65</f>
        <v>0</v>
      </c>
      <c r="X119" s="56"/>
    </row>
    <row r="120" spans="2:24" s="23" customFormat="1" ht="14.25" outlineLevel="1" x14ac:dyDescent="0.2">
      <c r="B120" s="226"/>
      <c r="C120" s="263" t="s">
        <v>93</v>
      </c>
      <c r="D120" s="150" t="str">
        <f>$E$11&amp;"/luminaire"</f>
        <v>/luminaire</v>
      </c>
      <c r="E120" s="173">
        <f>Datos_Licitador!E66</f>
        <v>0</v>
      </c>
      <c r="F120" s="38"/>
      <c r="G120" s="173">
        <f>Datos_Licitador!G66</f>
        <v>0</v>
      </c>
      <c r="H120" s="38"/>
      <c r="I120" s="173">
        <f>Datos_Licitador!I66</f>
        <v>0</v>
      </c>
      <c r="J120" s="38"/>
      <c r="K120" s="173">
        <f>Datos_Licitador!K66</f>
        <v>0</v>
      </c>
      <c r="L120" s="38"/>
      <c r="M120" s="173">
        <f>Datos_Licitador!M66</f>
        <v>0</v>
      </c>
      <c r="N120" s="38"/>
      <c r="O120" s="173">
        <f>Datos_Licitador!O66</f>
        <v>0</v>
      </c>
      <c r="P120" s="38"/>
      <c r="Q120" s="173">
        <f>Datos_Licitador!Q66</f>
        <v>0</v>
      </c>
      <c r="R120" s="38"/>
      <c r="S120" s="173">
        <f>Datos_Licitador!S66</f>
        <v>0</v>
      </c>
      <c r="T120" s="38"/>
      <c r="U120" s="173">
        <f>Datos_Licitador!U66</f>
        <v>0</v>
      </c>
      <c r="V120" s="38"/>
      <c r="W120" s="173">
        <f>Datos_Licitador!W66</f>
        <v>0</v>
      </c>
      <c r="X120" s="56"/>
    </row>
    <row r="121" spans="2:24" s="23" customFormat="1" ht="14.25" outlineLevel="1" x14ac:dyDescent="0.2">
      <c r="B121" s="226"/>
      <c r="C121" s="263" t="s">
        <v>94</v>
      </c>
      <c r="D121" s="150" t="str">
        <f>$E$11&amp;"/luminaire"</f>
        <v>/luminaire</v>
      </c>
      <c r="E121" s="173">
        <f>Datos_Licitador!E67</f>
        <v>0</v>
      </c>
      <c r="F121" s="38"/>
      <c r="G121" s="173">
        <f>Datos_Licitador!G67</f>
        <v>0</v>
      </c>
      <c r="H121" s="38"/>
      <c r="I121" s="173">
        <f>Datos_Licitador!I67</f>
        <v>0</v>
      </c>
      <c r="J121" s="38"/>
      <c r="K121" s="173">
        <f>Datos_Licitador!K67</f>
        <v>0</v>
      </c>
      <c r="L121" s="38"/>
      <c r="M121" s="173">
        <f>Datos_Licitador!M67</f>
        <v>0</v>
      </c>
      <c r="N121" s="38"/>
      <c r="O121" s="173">
        <f>Datos_Licitador!O67</f>
        <v>0</v>
      </c>
      <c r="P121" s="38"/>
      <c r="Q121" s="173">
        <f>Datos_Licitador!Q67</f>
        <v>0</v>
      </c>
      <c r="R121" s="38"/>
      <c r="S121" s="173">
        <f>Datos_Licitador!S67</f>
        <v>0</v>
      </c>
      <c r="T121" s="38"/>
      <c r="U121" s="173">
        <f>Datos_Licitador!U67</f>
        <v>0</v>
      </c>
      <c r="V121" s="38"/>
      <c r="W121" s="173">
        <f>Datos_Licitador!W67</f>
        <v>0</v>
      </c>
      <c r="X121" s="56"/>
    </row>
    <row r="122" spans="2:24" s="23" customFormat="1" ht="14.25" outlineLevel="1" x14ac:dyDescent="0.2">
      <c r="B122" s="226"/>
      <c r="C122" s="263" t="s">
        <v>95</v>
      </c>
      <c r="D122" s="150" t="s">
        <v>92</v>
      </c>
      <c r="E122" s="173">
        <f>Datos_Licitador!E68</f>
        <v>0</v>
      </c>
      <c r="F122" s="38"/>
      <c r="G122" s="173">
        <f>Datos_Licitador!G68</f>
        <v>0</v>
      </c>
      <c r="H122" s="38"/>
      <c r="I122" s="173">
        <f>Datos_Licitador!I68</f>
        <v>0</v>
      </c>
      <c r="J122" s="38"/>
      <c r="K122" s="173">
        <f>Datos_Licitador!K68</f>
        <v>0</v>
      </c>
      <c r="L122" s="38"/>
      <c r="M122" s="173">
        <f>Datos_Licitador!M68</f>
        <v>0</v>
      </c>
      <c r="N122" s="38"/>
      <c r="O122" s="173">
        <f>Datos_Licitador!O68</f>
        <v>0</v>
      </c>
      <c r="P122" s="38"/>
      <c r="Q122" s="173">
        <f>Datos_Licitador!Q68</f>
        <v>0</v>
      </c>
      <c r="R122" s="38"/>
      <c r="S122" s="173">
        <f>Datos_Licitador!S68</f>
        <v>0</v>
      </c>
      <c r="T122" s="38"/>
      <c r="U122" s="173">
        <f>Datos_Licitador!U68</f>
        <v>0</v>
      </c>
      <c r="V122" s="38"/>
      <c r="W122" s="173">
        <f>Datos_Licitador!W68</f>
        <v>0</v>
      </c>
      <c r="X122" s="56"/>
    </row>
    <row r="123" spans="2:24" s="23" customFormat="1" ht="14.25" outlineLevel="1" x14ac:dyDescent="0.2">
      <c r="B123" s="226"/>
      <c r="C123" s="263" t="s">
        <v>96</v>
      </c>
      <c r="D123" s="150" t="str">
        <f>$E$11&amp;"/luminaire"</f>
        <v>/luminaire</v>
      </c>
      <c r="E123" s="173">
        <f>Datos_Licitador!E69</f>
        <v>0</v>
      </c>
      <c r="F123" s="38"/>
      <c r="G123" s="173">
        <f>Datos_Licitador!G69</f>
        <v>0</v>
      </c>
      <c r="H123" s="38"/>
      <c r="I123" s="173">
        <f>Datos_Licitador!I69</f>
        <v>0</v>
      </c>
      <c r="J123" s="38"/>
      <c r="K123" s="173">
        <f>Datos_Licitador!K69</f>
        <v>0</v>
      </c>
      <c r="L123" s="38"/>
      <c r="M123" s="173">
        <f>Datos_Licitador!M69</f>
        <v>0</v>
      </c>
      <c r="N123" s="38"/>
      <c r="O123" s="173">
        <f>Datos_Licitador!O69</f>
        <v>0</v>
      </c>
      <c r="P123" s="38"/>
      <c r="Q123" s="173">
        <f>Datos_Licitador!Q69</f>
        <v>0</v>
      </c>
      <c r="R123" s="38"/>
      <c r="S123" s="173">
        <f>Datos_Licitador!S69</f>
        <v>0</v>
      </c>
      <c r="T123" s="38"/>
      <c r="U123" s="173">
        <f>Datos_Licitador!U69</f>
        <v>0</v>
      </c>
      <c r="V123" s="38"/>
      <c r="W123" s="173">
        <f>Datos_Licitador!W69</f>
        <v>0</v>
      </c>
      <c r="X123" s="56"/>
    </row>
    <row r="124" spans="2:24" s="23" customFormat="1" ht="14.25" outlineLevel="1" x14ac:dyDescent="0.2">
      <c r="B124" s="226"/>
      <c r="C124" s="263" t="s">
        <v>97</v>
      </c>
      <c r="D124" s="150" t="str">
        <f>$E$11&amp;"/luminaire"</f>
        <v>/luminaire</v>
      </c>
      <c r="E124" s="173">
        <f>Datos_Licitador!E70</f>
        <v>0</v>
      </c>
      <c r="F124" s="38"/>
      <c r="G124" s="173">
        <f>Datos_Licitador!G70</f>
        <v>0</v>
      </c>
      <c r="H124" s="38"/>
      <c r="I124" s="173">
        <f>Datos_Licitador!I70</f>
        <v>0</v>
      </c>
      <c r="J124" s="38"/>
      <c r="K124" s="173">
        <f>Datos_Licitador!K70</f>
        <v>0</v>
      </c>
      <c r="L124" s="38"/>
      <c r="M124" s="173">
        <f>Datos_Licitador!M70</f>
        <v>0</v>
      </c>
      <c r="N124" s="38"/>
      <c r="O124" s="173">
        <f>Datos_Licitador!O70</f>
        <v>0</v>
      </c>
      <c r="P124" s="38"/>
      <c r="Q124" s="173">
        <f>Datos_Licitador!Q70</f>
        <v>0</v>
      </c>
      <c r="R124" s="38"/>
      <c r="S124" s="173">
        <f>Datos_Licitador!S70</f>
        <v>0</v>
      </c>
      <c r="T124" s="38"/>
      <c r="U124" s="173">
        <f>Datos_Licitador!U70</f>
        <v>0</v>
      </c>
      <c r="V124" s="38"/>
      <c r="W124" s="173">
        <f>Datos_Licitador!W70</f>
        <v>0</v>
      </c>
      <c r="X124" s="56"/>
    </row>
    <row r="125" spans="2:24" s="23" customFormat="1" ht="14.25" outlineLevel="1" x14ac:dyDescent="0.2">
      <c r="B125" s="226"/>
      <c r="C125" s="105"/>
      <c r="D125" s="150"/>
      <c r="E125" s="150"/>
      <c r="F125" s="150"/>
      <c r="G125" s="150"/>
      <c r="H125" s="150"/>
      <c r="I125" s="150"/>
      <c r="J125" s="150"/>
      <c r="K125" s="150"/>
      <c r="L125" s="150"/>
      <c r="M125" s="150"/>
      <c r="N125" s="150"/>
      <c r="O125" s="150"/>
      <c r="P125" s="150"/>
      <c r="Q125" s="150"/>
      <c r="R125" s="150"/>
      <c r="S125" s="150"/>
      <c r="T125" s="150"/>
      <c r="U125" s="150"/>
      <c r="V125" s="150"/>
      <c r="W125" s="150"/>
      <c r="X125" s="56"/>
    </row>
    <row r="126" spans="2:24" s="23" customFormat="1" ht="14.25" outlineLevel="1" x14ac:dyDescent="0.2">
      <c r="B126" s="226"/>
      <c r="C126" s="105" t="s">
        <v>101</v>
      </c>
      <c r="D126" s="150" t="s">
        <v>34</v>
      </c>
      <c r="E126" s="173">
        <f>Datos_Licitador!E77</f>
        <v>0</v>
      </c>
      <c r="F126" s="38"/>
      <c r="G126" s="173">
        <f>Datos_Licitador!G77</f>
        <v>0</v>
      </c>
      <c r="H126" s="38"/>
      <c r="I126" s="173">
        <f>Datos_Licitador!I77</f>
        <v>0</v>
      </c>
      <c r="J126" s="38"/>
      <c r="K126" s="173">
        <f>Datos_Licitador!K77</f>
        <v>0</v>
      </c>
      <c r="L126" s="38"/>
      <c r="M126" s="173">
        <f>Datos_Licitador!M77</f>
        <v>0</v>
      </c>
      <c r="N126" s="38"/>
      <c r="O126" s="173">
        <f>Datos_Licitador!O77</f>
        <v>0</v>
      </c>
      <c r="P126" s="38"/>
      <c r="Q126" s="173">
        <f>Datos_Licitador!Q77</f>
        <v>0</v>
      </c>
      <c r="R126" s="38"/>
      <c r="S126" s="173">
        <f>Datos_Licitador!S77</f>
        <v>0</v>
      </c>
      <c r="T126" s="38"/>
      <c r="U126" s="173">
        <f>Datos_Licitador!U77</f>
        <v>0</v>
      </c>
      <c r="V126" s="38"/>
      <c r="W126" s="173">
        <f>Datos_Licitador!W77</f>
        <v>0</v>
      </c>
      <c r="X126" s="56"/>
    </row>
    <row r="127" spans="2:24" s="23" customFormat="1" ht="14.25" outlineLevel="1" x14ac:dyDescent="0.2">
      <c r="B127" s="226"/>
      <c r="C127" s="263" t="s">
        <v>91</v>
      </c>
      <c r="D127" s="150" t="s">
        <v>92</v>
      </c>
      <c r="E127" s="173">
        <f>Datos_Licitador!E78</f>
        <v>0</v>
      </c>
      <c r="F127" s="38"/>
      <c r="G127" s="173">
        <f>Datos_Licitador!G78</f>
        <v>0</v>
      </c>
      <c r="H127" s="38"/>
      <c r="I127" s="173">
        <f>Datos_Licitador!I78</f>
        <v>0</v>
      </c>
      <c r="J127" s="38"/>
      <c r="K127" s="173">
        <f>Datos_Licitador!K78</f>
        <v>0</v>
      </c>
      <c r="L127" s="38"/>
      <c r="M127" s="173">
        <f>Datos_Licitador!M78</f>
        <v>0</v>
      </c>
      <c r="N127" s="38"/>
      <c r="O127" s="173">
        <f>Datos_Licitador!O78</f>
        <v>0</v>
      </c>
      <c r="P127" s="38"/>
      <c r="Q127" s="173">
        <f>Datos_Licitador!Q78</f>
        <v>0</v>
      </c>
      <c r="R127" s="38"/>
      <c r="S127" s="173">
        <f>Datos_Licitador!S78</f>
        <v>0</v>
      </c>
      <c r="T127" s="38"/>
      <c r="U127" s="173">
        <f>Datos_Licitador!U78</f>
        <v>0</v>
      </c>
      <c r="V127" s="38"/>
      <c r="W127" s="173">
        <f>Datos_Licitador!W78</f>
        <v>0</v>
      </c>
      <c r="X127" s="56"/>
    </row>
    <row r="128" spans="2:24" s="23" customFormat="1" ht="14.25" outlineLevel="1" x14ac:dyDescent="0.2">
      <c r="B128" s="226"/>
      <c r="C128" s="263" t="s">
        <v>93</v>
      </c>
      <c r="D128" s="150" t="str">
        <f>$E$11&amp;"/luminaire"</f>
        <v>/luminaire</v>
      </c>
      <c r="E128" s="173">
        <f>Datos_Licitador!E79</f>
        <v>0</v>
      </c>
      <c r="F128" s="38"/>
      <c r="G128" s="173">
        <f>Datos_Licitador!G79</f>
        <v>0</v>
      </c>
      <c r="H128" s="38"/>
      <c r="I128" s="173">
        <f>Datos_Licitador!I79</f>
        <v>0</v>
      </c>
      <c r="J128" s="38"/>
      <c r="K128" s="173">
        <f>Datos_Licitador!K79</f>
        <v>0</v>
      </c>
      <c r="L128" s="38"/>
      <c r="M128" s="173">
        <f>Datos_Licitador!M79</f>
        <v>0</v>
      </c>
      <c r="N128" s="38"/>
      <c r="O128" s="173">
        <f>Datos_Licitador!O79</f>
        <v>0</v>
      </c>
      <c r="P128" s="38"/>
      <c r="Q128" s="173">
        <f>Datos_Licitador!Q79</f>
        <v>0</v>
      </c>
      <c r="R128" s="38"/>
      <c r="S128" s="173">
        <f>Datos_Licitador!S79</f>
        <v>0</v>
      </c>
      <c r="T128" s="38"/>
      <c r="U128" s="173">
        <f>Datos_Licitador!U79</f>
        <v>0</v>
      </c>
      <c r="V128" s="38"/>
      <c r="W128" s="173">
        <f>Datos_Licitador!W79</f>
        <v>0</v>
      </c>
      <c r="X128" s="56"/>
    </row>
    <row r="129" spans="2:27" s="23" customFormat="1" ht="14.25" outlineLevel="1" x14ac:dyDescent="0.2">
      <c r="B129" s="226"/>
      <c r="C129" s="263" t="s">
        <v>94</v>
      </c>
      <c r="D129" s="150" t="str">
        <f>$E$11&amp;"/luminaire"</f>
        <v>/luminaire</v>
      </c>
      <c r="E129" s="173">
        <f>Datos_Licitador!E80</f>
        <v>0</v>
      </c>
      <c r="F129" s="38"/>
      <c r="G129" s="173">
        <f>Datos_Licitador!G80</f>
        <v>0</v>
      </c>
      <c r="H129" s="38"/>
      <c r="I129" s="173">
        <f>Datos_Licitador!I80</f>
        <v>0</v>
      </c>
      <c r="J129" s="38"/>
      <c r="K129" s="173">
        <f>Datos_Licitador!K80</f>
        <v>0</v>
      </c>
      <c r="L129" s="38"/>
      <c r="M129" s="173">
        <f>Datos_Licitador!M80</f>
        <v>0</v>
      </c>
      <c r="N129" s="38"/>
      <c r="O129" s="173">
        <f>Datos_Licitador!O80</f>
        <v>0</v>
      </c>
      <c r="P129" s="38"/>
      <c r="Q129" s="173">
        <f>Datos_Licitador!Q80</f>
        <v>0</v>
      </c>
      <c r="R129" s="38"/>
      <c r="S129" s="173">
        <f>Datos_Licitador!S80</f>
        <v>0</v>
      </c>
      <c r="T129" s="38"/>
      <c r="U129" s="173">
        <f>Datos_Licitador!U80</f>
        <v>0</v>
      </c>
      <c r="V129" s="38"/>
      <c r="W129" s="173">
        <f>Datos_Licitador!W80</f>
        <v>0</v>
      </c>
      <c r="X129" s="56"/>
    </row>
    <row r="130" spans="2:27" s="23" customFormat="1" ht="14.25" outlineLevel="1" x14ac:dyDescent="0.2">
      <c r="B130" s="226"/>
      <c r="C130" s="263" t="s">
        <v>95</v>
      </c>
      <c r="D130" s="150" t="s">
        <v>92</v>
      </c>
      <c r="E130" s="173">
        <f>Datos_Licitador!E81</f>
        <v>0</v>
      </c>
      <c r="F130" s="38"/>
      <c r="G130" s="173">
        <f>Datos_Licitador!G81</f>
        <v>0</v>
      </c>
      <c r="H130" s="38"/>
      <c r="I130" s="173">
        <f>Datos_Licitador!I81</f>
        <v>0</v>
      </c>
      <c r="J130" s="38"/>
      <c r="K130" s="173">
        <f>Datos_Licitador!K81</f>
        <v>0</v>
      </c>
      <c r="L130" s="38"/>
      <c r="M130" s="173">
        <f>Datos_Licitador!M81</f>
        <v>0</v>
      </c>
      <c r="N130" s="38"/>
      <c r="O130" s="173">
        <f>Datos_Licitador!O81</f>
        <v>0</v>
      </c>
      <c r="P130" s="38"/>
      <c r="Q130" s="173">
        <f>Datos_Licitador!Q81</f>
        <v>0</v>
      </c>
      <c r="R130" s="38"/>
      <c r="S130" s="173">
        <f>Datos_Licitador!S81</f>
        <v>0</v>
      </c>
      <c r="T130" s="38"/>
      <c r="U130" s="173">
        <f>Datos_Licitador!U81</f>
        <v>0</v>
      </c>
      <c r="V130" s="38"/>
      <c r="W130" s="173">
        <f>Datos_Licitador!W81</f>
        <v>0</v>
      </c>
      <c r="X130" s="56"/>
    </row>
    <row r="131" spans="2:27" s="23" customFormat="1" ht="14.25" outlineLevel="1" x14ac:dyDescent="0.2">
      <c r="B131" s="226"/>
      <c r="C131" s="263" t="s">
        <v>96</v>
      </c>
      <c r="D131" s="150" t="str">
        <f>$E$11&amp;"/luminaire"</f>
        <v>/luminaire</v>
      </c>
      <c r="E131" s="173">
        <f>Datos_Licitador!E82</f>
        <v>0</v>
      </c>
      <c r="F131" s="38"/>
      <c r="G131" s="173">
        <f>Datos_Licitador!G82</f>
        <v>0</v>
      </c>
      <c r="H131" s="38"/>
      <c r="I131" s="173">
        <f>Datos_Licitador!I82</f>
        <v>0</v>
      </c>
      <c r="J131" s="38"/>
      <c r="K131" s="173">
        <f>Datos_Licitador!K82</f>
        <v>0</v>
      </c>
      <c r="L131" s="38"/>
      <c r="M131" s="173">
        <f>Datos_Licitador!M82</f>
        <v>0</v>
      </c>
      <c r="N131" s="38"/>
      <c r="O131" s="173">
        <f>Datos_Licitador!O82</f>
        <v>0</v>
      </c>
      <c r="P131" s="38"/>
      <c r="Q131" s="173">
        <f>Datos_Licitador!Q82</f>
        <v>0</v>
      </c>
      <c r="R131" s="38"/>
      <c r="S131" s="173">
        <f>Datos_Licitador!S82</f>
        <v>0</v>
      </c>
      <c r="T131" s="38"/>
      <c r="U131" s="173">
        <f>Datos_Licitador!U82</f>
        <v>0</v>
      </c>
      <c r="V131" s="38"/>
      <c r="W131" s="173">
        <f>Datos_Licitador!W82</f>
        <v>0</v>
      </c>
      <c r="X131" s="56"/>
    </row>
    <row r="132" spans="2:27" s="23" customFormat="1" ht="14.25" outlineLevel="1" x14ac:dyDescent="0.2">
      <c r="B132" s="226"/>
      <c r="C132" s="263" t="s">
        <v>97</v>
      </c>
      <c r="D132" s="150" t="str">
        <f>$E$11&amp;"/luminaire"</f>
        <v>/luminaire</v>
      </c>
      <c r="E132" s="173">
        <f>Datos_Licitador!E83</f>
        <v>0</v>
      </c>
      <c r="F132" s="38"/>
      <c r="G132" s="173">
        <f>Datos_Licitador!G83</f>
        <v>0</v>
      </c>
      <c r="H132" s="38"/>
      <c r="I132" s="173">
        <f>Datos_Licitador!I83</f>
        <v>0</v>
      </c>
      <c r="J132" s="38"/>
      <c r="K132" s="173">
        <f>Datos_Licitador!K83</f>
        <v>0</v>
      </c>
      <c r="L132" s="38"/>
      <c r="M132" s="173">
        <f>Datos_Licitador!M83</f>
        <v>0</v>
      </c>
      <c r="N132" s="38"/>
      <c r="O132" s="173">
        <f>Datos_Licitador!O83</f>
        <v>0</v>
      </c>
      <c r="P132" s="38"/>
      <c r="Q132" s="173">
        <f>Datos_Licitador!Q83</f>
        <v>0</v>
      </c>
      <c r="R132" s="38"/>
      <c r="S132" s="173">
        <f>Datos_Licitador!S83</f>
        <v>0</v>
      </c>
      <c r="T132" s="38"/>
      <c r="U132" s="173">
        <f>Datos_Licitador!U83</f>
        <v>0</v>
      </c>
      <c r="V132" s="38"/>
      <c r="W132" s="173">
        <f>Datos_Licitador!W83</f>
        <v>0</v>
      </c>
      <c r="X132" s="56"/>
    </row>
    <row r="133" spans="2:27" s="23" customFormat="1" ht="14.25" outlineLevel="1" x14ac:dyDescent="0.2">
      <c r="B133" s="226"/>
      <c r="C133" s="205"/>
      <c r="D133" s="150"/>
      <c r="E133" s="150"/>
      <c r="F133" s="150"/>
      <c r="G133" s="150"/>
      <c r="H133" s="38"/>
      <c r="I133" s="150"/>
      <c r="J133" s="38"/>
      <c r="K133" s="150"/>
      <c r="L133" s="38"/>
      <c r="M133" s="150"/>
      <c r="N133" s="38"/>
      <c r="O133" s="150"/>
      <c r="P133" s="38"/>
      <c r="Q133" s="150"/>
      <c r="R133" s="38"/>
      <c r="S133" s="150"/>
      <c r="T133" s="38"/>
      <c r="U133" s="150"/>
      <c r="V133" s="38"/>
      <c r="W133" s="150"/>
      <c r="X133" s="56"/>
    </row>
    <row r="134" spans="2:27" s="23" customFormat="1" ht="14.25" outlineLevel="1" x14ac:dyDescent="0.2">
      <c r="B134" s="226"/>
      <c r="C134" s="105" t="s">
        <v>102</v>
      </c>
      <c r="D134" s="150" t="str">
        <f>$E$11&amp;"/room or zone"</f>
        <v>/room or zone</v>
      </c>
      <c r="E134" s="173">
        <f>Datos_Licitador!E91</f>
        <v>0</v>
      </c>
      <c r="F134" s="38"/>
      <c r="G134" s="173">
        <f>Datos_Licitador!G91</f>
        <v>0</v>
      </c>
      <c r="H134" s="38"/>
      <c r="I134" s="173">
        <f>Datos_Licitador!I91</f>
        <v>0</v>
      </c>
      <c r="J134" s="38"/>
      <c r="K134" s="173">
        <f>Datos_Licitador!K91</f>
        <v>0</v>
      </c>
      <c r="L134" s="38"/>
      <c r="M134" s="173">
        <f>Datos_Licitador!M91</f>
        <v>0</v>
      </c>
      <c r="N134" s="38"/>
      <c r="O134" s="173">
        <f>Datos_Licitador!O91</f>
        <v>0</v>
      </c>
      <c r="P134" s="38"/>
      <c r="Q134" s="173">
        <f>Datos_Licitador!Q91</f>
        <v>0</v>
      </c>
      <c r="R134" s="38"/>
      <c r="S134" s="173">
        <f>Datos_Licitador!S91</f>
        <v>0</v>
      </c>
      <c r="T134" s="38"/>
      <c r="U134" s="173">
        <f>Datos_Licitador!U91</f>
        <v>0</v>
      </c>
      <c r="V134" s="38"/>
      <c r="W134" s="173">
        <f>Datos_Licitador!W91</f>
        <v>0</v>
      </c>
      <c r="X134" s="56"/>
    </row>
    <row r="135" spans="2:27" s="23" customFormat="1" ht="14.25" outlineLevel="1" x14ac:dyDescent="0.2">
      <c r="B135" s="227"/>
      <c r="C135" s="206"/>
      <c r="D135" s="62"/>
      <c r="E135" s="63"/>
      <c r="F135" s="63"/>
      <c r="G135" s="63"/>
      <c r="H135" s="63"/>
      <c r="I135" s="63"/>
      <c r="J135" s="63"/>
      <c r="K135" s="63"/>
      <c r="L135" s="63"/>
      <c r="M135" s="63"/>
      <c r="N135" s="63"/>
      <c r="O135" s="63"/>
      <c r="P135" s="63"/>
      <c r="Q135" s="63"/>
      <c r="R135" s="63"/>
      <c r="S135" s="63"/>
      <c r="T135" s="63"/>
      <c r="U135" s="63"/>
      <c r="V135" s="63"/>
      <c r="W135" s="63"/>
      <c r="X135" s="64"/>
    </row>
    <row r="136" spans="2:27" s="23" customFormat="1" ht="14.25" x14ac:dyDescent="0.2">
      <c r="B136" s="109"/>
      <c r="C136" s="24"/>
      <c r="D136" s="30"/>
      <c r="E136" s="25"/>
      <c r="F136" s="25"/>
      <c r="G136" s="25"/>
      <c r="H136" s="25"/>
      <c r="I136" s="25"/>
      <c r="J136" s="25"/>
      <c r="K136" s="25"/>
      <c r="L136" s="25"/>
      <c r="M136" s="25"/>
      <c r="N136" s="25"/>
      <c r="O136" s="25"/>
      <c r="P136" s="25"/>
      <c r="Q136" s="25"/>
      <c r="R136" s="25"/>
      <c r="S136" s="25"/>
      <c r="T136" s="25"/>
      <c r="U136" s="25"/>
      <c r="V136" s="25"/>
      <c r="W136" s="25"/>
    </row>
    <row r="137" spans="2:27" s="23" customFormat="1" ht="23.1" customHeight="1" x14ac:dyDescent="0.2">
      <c r="B137" s="65" t="s">
        <v>103</v>
      </c>
      <c r="C137" s="65"/>
      <c r="D137" s="66"/>
      <c r="E137" s="67"/>
      <c r="F137" s="67"/>
      <c r="G137" s="67"/>
      <c r="H137" s="67"/>
      <c r="I137" s="67"/>
      <c r="J137" s="67"/>
      <c r="K137" s="67"/>
      <c r="L137" s="67"/>
      <c r="M137" s="67"/>
      <c r="N137" s="67"/>
      <c r="O137" s="67"/>
      <c r="P137" s="67"/>
      <c r="Q137" s="67"/>
      <c r="R137" s="67"/>
      <c r="S137" s="67"/>
      <c r="T137" s="67"/>
      <c r="U137" s="67"/>
      <c r="V137" s="67"/>
      <c r="W137" s="67"/>
      <c r="X137" s="68"/>
    </row>
    <row r="138" spans="2:27" s="23" customFormat="1" ht="14.25" outlineLevel="1" x14ac:dyDescent="0.2">
      <c r="B138" s="228"/>
      <c r="C138" s="205"/>
      <c r="D138" s="30"/>
      <c r="E138" s="31"/>
      <c r="F138" s="31"/>
      <c r="G138" s="31"/>
      <c r="H138" s="31"/>
      <c r="I138" s="31"/>
      <c r="J138" s="31"/>
      <c r="K138" s="31"/>
      <c r="L138" s="31"/>
      <c r="M138" s="31"/>
      <c r="N138" s="31"/>
      <c r="O138" s="31"/>
      <c r="P138" s="31"/>
      <c r="Q138" s="31"/>
      <c r="R138" s="31"/>
      <c r="S138" s="31"/>
      <c r="T138" s="31"/>
      <c r="U138" s="31"/>
      <c r="V138" s="31"/>
      <c r="W138" s="31"/>
      <c r="X138" s="69"/>
    </row>
    <row r="139" spans="2:27" s="23" customFormat="1" ht="15" outlineLevel="1" x14ac:dyDescent="0.2">
      <c r="B139" s="229"/>
      <c r="C139" s="200" t="s">
        <v>104</v>
      </c>
      <c r="D139" s="30" t="str">
        <f t="shared" ref="D139:D143" si="0">$E$11</f>
        <v/>
      </c>
      <c r="E139" s="70">
        <f>(E50*(E51+E52)+E54*(E55+E56)+E58*(E59+E60)+E62*(E63+E64)+E66*(E67+E68)+E70+E71+E73)*E7</f>
        <v>0</v>
      </c>
      <c r="F139" s="31"/>
      <c r="G139" s="70">
        <f>((G51+G52)*G50+(G55+G56)*G54+(G59+G60)*G58+(G63+G64)*G62+(G67+G68)*G66+G70+G71+G73)*G7</f>
        <v>0</v>
      </c>
      <c r="H139" s="31"/>
      <c r="I139" s="70">
        <f>((I51+I52)*I50+(I55+I56)*I54+(I59+I60)*I58+(I63+I64)*I62+(I67+I68)*I66+I70+I71+I73)*I7</f>
        <v>0</v>
      </c>
      <c r="J139" s="31"/>
      <c r="K139" s="70">
        <f>((K51+K52)*K50+(K55+K56)*K54+(K59+K60)*K58+(K63+K64)*K62+(K67+K68)*K66+K70+K71+K73)*K7</f>
        <v>0</v>
      </c>
      <c r="L139" s="31"/>
      <c r="M139" s="70">
        <f>((M51+M52)*M50+(M55+M56)*M54+(M59+M60)*M58+(M63+M64)*M62+(M67+M68)*M66+M70+M71+M73)*M7</f>
        <v>0</v>
      </c>
      <c r="N139" s="31"/>
      <c r="O139" s="70">
        <f>((O51+O52)*O50+(O55+O56)*O54+(O59+O60)*O58+(O63+O64)*O62+(O67+O68)*O66+O70+O71+O73)*O7</f>
        <v>0</v>
      </c>
      <c r="P139" s="31"/>
      <c r="Q139" s="70">
        <f>((Q51+Q52)*Q50+(Q55+Q56)*Q54+(Q59+Q60)*Q58+(Q63+Q64)*Q62+(Q67+Q68)*Q66+Q70+Q71+Q73)*Q7</f>
        <v>0</v>
      </c>
      <c r="R139" s="31"/>
      <c r="S139" s="70">
        <f>((S51+S52)*S50+(S55+S56)*S54+(S59+S60)*S58+(S63+S64)*S62+(S67+S68)*S66+S70+S71+S73)*S7</f>
        <v>0</v>
      </c>
      <c r="T139" s="31"/>
      <c r="U139" s="70">
        <f>((U51+U52)*U50+(U55+U56)*U54+(U59+U60)*U58+(U63+U64)*U62+(U67+U68)*U66+U70+U71+U73)*U7</f>
        <v>0</v>
      </c>
      <c r="V139" s="31"/>
      <c r="W139" s="70">
        <f>((W51+W52)*W50+(W55+W56)*W54+(W59+W60)*W58+(W63+W64)*W62+(W67+W68)*W66+W70+W71+W73)*W7</f>
        <v>0</v>
      </c>
      <c r="X139" s="314"/>
      <c r="Z139" s="309"/>
      <c r="AA139" s="311"/>
    </row>
    <row r="140" spans="2:27" s="23" customFormat="1" ht="15" outlineLevel="1" x14ac:dyDescent="0.2">
      <c r="B140" s="229"/>
      <c r="C140" s="200" t="s">
        <v>105</v>
      </c>
      <c r="D140" s="30" t="str">
        <f t="shared" si="0"/>
        <v/>
      </c>
      <c r="E140" s="70">
        <f>Cálculos!E14*E7</f>
        <v>0</v>
      </c>
      <c r="F140" s="31"/>
      <c r="G140" s="70">
        <f>Cálculos!G14*G7</f>
        <v>0</v>
      </c>
      <c r="H140" s="31"/>
      <c r="I140" s="70">
        <f>Cálculos!I14*I7</f>
        <v>0</v>
      </c>
      <c r="J140" s="31"/>
      <c r="K140" s="70">
        <f>Cálculos!K14*K7</f>
        <v>0</v>
      </c>
      <c r="L140" s="31"/>
      <c r="M140" s="70">
        <f>Cálculos!M14*M7</f>
        <v>0</v>
      </c>
      <c r="N140" s="31"/>
      <c r="O140" s="70">
        <f>Cálculos!O14*O7</f>
        <v>0</v>
      </c>
      <c r="P140" s="31"/>
      <c r="Q140" s="70">
        <f>Cálculos!Q14*Q7</f>
        <v>0</v>
      </c>
      <c r="R140" s="31"/>
      <c r="S140" s="70">
        <f>Cálculos!S14*S7</f>
        <v>0</v>
      </c>
      <c r="T140" s="31"/>
      <c r="U140" s="70">
        <f>Cálculos!U14*U7</f>
        <v>0</v>
      </c>
      <c r="V140" s="31"/>
      <c r="W140" s="70">
        <f>Cálculos!W14*W7</f>
        <v>0</v>
      </c>
      <c r="X140" s="314"/>
      <c r="Z140" s="309"/>
      <c r="AA140" s="311"/>
    </row>
    <row r="141" spans="2:27" s="23" customFormat="1" ht="15" outlineLevel="1" x14ac:dyDescent="0.2">
      <c r="B141" s="229"/>
      <c r="C141" s="200" t="s">
        <v>106</v>
      </c>
      <c r="D141" s="30" t="str">
        <f t="shared" si="0"/>
        <v/>
      </c>
      <c r="E141" s="70">
        <f>(Cálculos!E24+Cálculos!E25)*E7</f>
        <v>0</v>
      </c>
      <c r="F141" s="31"/>
      <c r="G141" s="70">
        <f>(Cálculos!G24+Cálculos!G25)*G7</f>
        <v>0</v>
      </c>
      <c r="H141" s="31"/>
      <c r="I141" s="70">
        <f>(Cálculos!I24+Cálculos!I25)*I7</f>
        <v>0</v>
      </c>
      <c r="J141" s="31"/>
      <c r="K141" s="70">
        <f>(Cálculos!K24+Cálculos!K25)*K7</f>
        <v>0</v>
      </c>
      <c r="L141" s="31"/>
      <c r="M141" s="70">
        <f>(Cálculos!M24+Cálculos!M25)*M7</f>
        <v>0</v>
      </c>
      <c r="N141" s="31"/>
      <c r="O141" s="70">
        <f>(Cálculos!O24+Cálculos!O25)*O7</f>
        <v>0</v>
      </c>
      <c r="P141" s="31"/>
      <c r="Q141" s="70">
        <f>(Cálculos!Q24+Cálculos!Q25)*Q7</f>
        <v>0</v>
      </c>
      <c r="R141" s="31"/>
      <c r="S141" s="70">
        <f>(Cálculos!S24+Cálculos!S25)*S7</f>
        <v>0</v>
      </c>
      <c r="T141" s="31"/>
      <c r="U141" s="70">
        <f>(Cálculos!U24+Cálculos!U25)*U7</f>
        <v>0</v>
      </c>
      <c r="V141" s="31"/>
      <c r="W141" s="70">
        <f>(Cálculos!W24+Cálculos!W25)*W7</f>
        <v>0</v>
      </c>
      <c r="X141" s="314"/>
      <c r="Z141" s="309"/>
      <c r="AA141" s="311"/>
    </row>
    <row r="142" spans="2:27" s="23" customFormat="1" ht="15" outlineLevel="1" x14ac:dyDescent="0.2">
      <c r="B142" s="229"/>
      <c r="C142" s="200" t="s">
        <v>107</v>
      </c>
      <c r="D142" s="30" t="str">
        <f t="shared" si="0"/>
        <v/>
      </c>
      <c r="E142" s="70">
        <f>(E32+Cálculos!E32)*E7</f>
        <v>0</v>
      </c>
      <c r="F142" s="31"/>
      <c r="G142" s="70">
        <f>(G32+Cálculos!G32)*G7</f>
        <v>0</v>
      </c>
      <c r="H142" s="31"/>
      <c r="I142" s="70">
        <f>(I32+Cálculos!I32)*I7</f>
        <v>0</v>
      </c>
      <c r="J142" s="31"/>
      <c r="K142" s="70">
        <f>(K32+Cálculos!K32)*K7</f>
        <v>0</v>
      </c>
      <c r="L142" s="31"/>
      <c r="M142" s="70">
        <f>(M32+Cálculos!M32)*M7</f>
        <v>0</v>
      </c>
      <c r="N142" s="31"/>
      <c r="O142" s="70">
        <f>(O32+Cálculos!O32)*O7</f>
        <v>0</v>
      </c>
      <c r="P142" s="31"/>
      <c r="Q142" s="70">
        <f>(Q32+Cálculos!Q32)*Q7</f>
        <v>0</v>
      </c>
      <c r="R142" s="31"/>
      <c r="S142" s="70">
        <f>(S32+Cálculos!S32)*S7</f>
        <v>0</v>
      </c>
      <c r="T142" s="31"/>
      <c r="U142" s="70">
        <f>(U32+Cálculos!U32)*U7</f>
        <v>0</v>
      </c>
      <c r="V142" s="31"/>
      <c r="W142" s="70">
        <f>(W32+Cálculos!W32)*W7</f>
        <v>0</v>
      </c>
      <c r="X142" s="314"/>
      <c r="Z142" s="309"/>
      <c r="AA142" s="311"/>
    </row>
    <row r="143" spans="2:27" s="23" customFormat="1" ht="15" outlineLevel="1" x14ac:dyDescent="0.2">
      <c r="B143" s="229"/>
      <c r="C143" s="200" t="s">
        <v>108</v>
      </c>
      <c r="D143" s="30" t="str">
        <f t="shared" si="0"/>
        <v/>
      </c>
      <c r="E143" s="70">
        <f>Cálculos!E39*E7</f>
        <v>0</v>
      </c>
      <c r="F143" s="31"/>
      <c r="G143" s="70">
        <f>Cálculos!G39*G7</f>
        <v>0</v>
      </c>
      <c r="H143" s="31"/>
      <c r="I143" s="70">
        <f>Cálculos!I39*I7</f>
        <v>0</v>
      </c>
      <c r="J143" s="31"/>
      <c r="K143" s="70">
        <f>Cálculos!K39*K7</f>
        <v>0</v>
      </c>
      <c r="L143" s="31"/>
      <c r="M143" s="70">
        <f>Cálculos!M39*M7</f>
        <v>0</v>
      </c>
      <c r="N143" s="31"/>
      <c r="O143" s="70">
        <f>Cálculos!O39*O7</f>
        <v>0</v>
      </c>
      <c r="P143" s="31"/>
      <c r="Q143" s="70">
        <f>Cálculos!Q39*Q7</f>
        <v>0</v>
      </c>
      <c r="R143" s="31"/>
      <c r="S143" s="70">
        <f>Cálculos!S39*S7</f>
        <v>0</v>
      </c>
      <c r="T143" s="31"/>
      <c r="U143" s="70">
        <f>Cálculos!U39*U7</f>
        <v>0</v>
      </c>
      <c r="V143" s="31"/>
      <c r="W143" s="70">
        <f>Cálculos!W39*W7</f>
        <v>0</v>
      </c>
      <c r="X143" s="314"/>
      <c r="Z143" s="309"/>
      <c r="AA143" s="311"/>
    </row>
    <row r="144" spans="2:27" s="23" customFormat="1" ht="14.25" outlineLevel="1" x14ac:dyDescent="0.2">
      <c r="B144" s="228"/>
      <c r="C144" s="205"/>
      <c r="D144" s="30"/>
      <c r="E144" s="31"/>
      <c r="F144" s="31"/>
      <c r="G144" s="31"/>
      <c r="H144" s="31"/>
      <c r="I144" s="31"/>
      <c r="J144" s="31"/>
      <c r="K144" s="31"/>
      <c r="L144" s="31"/>
      <c r="M144" s="31"/>
      <c r="N144" s="31"/>
      <c r="O144" s="31"/>
      <c r="P144" s="31"/>
      <c r="Q144" s="31"/>
      <c r="R144" s="31"/>
      <c r="S144" s="31"/>
      <c r="T144" s="31"/>
      <c r="U144" s="31"/>
      <c r="V144" s="31"/>
      <c r="W144" s="31"/>
      <c r="X144" s="69"/>
      <c r="AA144" s="311"/>
    </row>
    <row r="145" spans="2:27" s="23" customFormat="1" ht="18.95" customHeight="1" outlineLevel="1" x14ac:dyDescent="0.2">
      <c r="B145" s="230"/>
      <c r="C145" s="207" t="s">
        <v>109</v>
      </c>
      <c r="D145" s="39" t="str">
        <f>$E$11</f>
        <v/>
      </c>
      <c r="E145" s="71">
        <f>SUM(E$139:E$143)</f>
        <v>0</v>
      </c>
      <c r="F145" s="31"/>
      <c r="G145" s="71">
        <f>SUM(G$139:G$143)</f>
        <v>0</v>
      </c>
      <c r="H145" s="72"/>
      <c r="I145" s="71">
        <f>SUM(I$139:I$143)</f>
        <v>0</v>
      </c>
      <c r="J145" s="72"/>
      <c r="K145" s="71">
        <f>SUM(K$139:K$143)</f>
        <v>0</v>
      </c>
      <c r="L145" s="72"/>
      <c r="M145" s="71">
        <f>SUM(M$139:M$143)</f>
        <v>0</v>
      </c>
      <c r="N145" s="72"/>
      <c r="O145" s="71">
        <f>SUM(O$139:O$143)</f>
        <v>0</v>
      </c>
      <c r="P145" s="72"/>
      <c r="Q145" s="71">
        <f>SUM(Q$139:Q$143)</f>
        <v>0</v>
      </c>
      <c r="R145" s="72"/>
      <c r="S145" s="71">
        <f>SUM(S$139:S$143)</f>
        <v>0</v>
      </c>
      <c r="T145" s="72"/>
      <c r="U145" s="71">
        <f>SUM(U$139:U$143)</f>
        <v>0</v>
      </c>
      <c r="V145" s="72"/>
      <c r="W145" s="71">
        <f>SUM(W$139:W$143)</f>
        <v>0</v>
      </c>
      <c r="X145" s="69"/>
      <c r="Z145" s="309"/>
      <c r="AA145" s="311"/>
    </row>
    <row r="146" spans="2:27" s="23" customFormat="1" ht="14.25" outlineLevel="1" x14ac:dyDescent="0.2">
      <c r="B146" s="228"/>
      <c r="C146" s="105"/>
      <c r="D146" s="30"/>
      <c r="E146" s="72"/>
      <c r="F146" s="31"/>
      <c r="G146" s="72"/>
      <c r="H146" s="72"/>
      <c r="I146" s="72"/>
      <c r="J146" s="72"/>
      <c r="K146" s="72"/>
      <c r="L146" s="72"/>
      <c r="M146" s="72"/>
      <c r="N146" s="72"/>
      <c r="O146" s="72"/>
      <c r="P146" s="72"/>
      <c r="Q146" s="72"/>
      <c r="R146" s="72"/>
      <c r="S146" s="72"/>
      <c r="T146" s="72"/>
      <c r="U146" s="72"/>
      <c r="V146" s="72"/>
      <c r="W146" s="72"/>
      <c r="X146" s="69"/>
      <c r="AA146" s="311"/>
    </row>
    <row r="147" spans="2:27" s="23" customFormat="1" ht="18.95" customHeight="1" outlineLevel="1" x14ac:dyDescent="0.2">
      <c r="B147" s="231"/>
      <c r="C147" s="208" t="s">
        <v>110</v>
      </c>
      <c r="D147" s="30" t="s">
        <v>111</v>
      </c>
      <c r="E147" s="73">
        <f>Cálculos!E12*E7*E12</f>
        <v>0</v>
      </c>
      <c r="F147" s="31"/>
      <c r="G147" s="73">
        <f>Cálculos!G12*G7*G12</f>
        <v>0</v>
      </c>
      <c r="H147" s="72"/>
      <c r="I147" s="73">
        <f>Cálculos!I12*I7*I12</f>
        <v>0</v>
      </c>
      <c r="J147" s="72"/>
      <c r="K147" s="73">
        <f>Cálculos!K12*K7*K12</f>
        <v>0</v>
      </c>
      <c r="L147" s="72"/>
      <c r="M147" s="73">
        <f>Cálculos!M12*M7*M12</f>
        <v>0</v>
      </c>
      <c r="N147" s="72"/>
      <c r="O147" s="73">
        <f>Cálculos!O12*O7*O12</f>
        <v>0</v>
      </c>
      <c r="P147" s="72"/>
      <c r="Q147" s="73">
        <f>Cálculos!Q12*Q7*Q12</f>
        <v>0</v>
      </c>
      <c r="R147" s="72"/>
      <c r="S147" s="73">
        <f>Cálculos!S12*S7*S12</f>
        <v>0</v>
      </c>
      <c r="T147" s="72"/>
      <c r="U147" s="73">
        <f>Cálculos!U12*U7*U12</f>
        <v>0</v>
      </c>
      <c r="V147" s="72"/>
      <c r="W147" s="73">
        <f>Cálculos!W12*W7*W12</f>
        <v>0</v>
      </c>
      <c r="X147" s="69"/>
      <c r="Z147" s="310"/>
      <c r="AA147" s="311"/>
    </row>
    <row r="148" spans="2:27" s="23" customFormat="1" ht="18" customHeight="1" outlineLevel="1" x14ac:dyDescent="0.2">
      <c r="B148" s="231"/>
      <c r="C148" s="208" t="s">
        <v>112</v>
      </c>
      <c r="D148" s="30" t="s">
        <v>113</v>
      </c>
      <c r="E148" s="255">
        <f>IF(E$40="",E$147*E$38,E$147*E$40)</f>
        <v>0</v>
      </c>
      <c r="F148" s="31"/>
      <c r="G148" s="255">
        <f>IF(G$40="",G$147*G$38,G$147*G$40)</f>
        <v>0</v>
      </c>
      <c r="H148" s="72"/>
      <c r="I148" s="255">
        <f>IF(I$40="",I$147*I$38,I$147*I$40)</f>
        <v>0</v>
      </c>
      <c r="J148" s="72"/>
      <c r="K148" s="255">
        <f>IF(K$40="",K$147*K$38,K$147*K$40)</f>
        <v>0</v>
      </c>
      <c r="L148" s="72"/>
      <c r="M148" s="255">
        <f>IF(M$40="",M$147*M$38,M$147*M$40)</f>
        <v>0</v>
      </c>
      <c r="N148" s="72"/>
      <c r="O148" s="255">
        <f>IF(O$40="",O$147*O$38,O$147*O$40)</f>
        <v>0</v>
      </c>
      <c r="P148" s="72"/>
      <c r="Q148" s="255">
        <f>IF(Q$40="",Q$147*Q$38,Q$147*Q$40)</f>
        <v>0</v>
      </c>
      <c r="R148" s="72"/>
      <c r="S148" s="255">
        <f>IF(S$40="",S$147*S$38,S$147*S$40)</f>
        <v>0</v>
      </c>
      <c r="T148" s="72"/>
      <c r="U148" s="255">
        <f>IF(U$40="",U$147*U$38,U$147*U$40)</f>
        <v>0</v>
      </c>
      <c r="V148" s="72"/>
      <c r="W148" s="255">
        <f>IF(W$40="",W$147*W$38,W$147*W$40)</f>
        <v>0</v>
      </c>
      <c r="X148" s="69"/>
      <c r="Z148" s="310"/>
      <c r="AA148" s="311"/>
    </row>
    <row r="149" spans="2:27" s="23" customFormat="1" ht="14.25" x14ac:dyDescent="0.2">
      <c r="B149" s="228"/>
      <c r="C149" s="205"/>
      <c r="D149" s="30"/>
      <c r="E149" s="74"/>
      <c r="F149" s="31"/>
      <c r="G149" s="31"/>
      <c r="H149" s="31"/>
      <c r="I149" s="31"/>
      <c r="J149" s="31"/>
      <c r="K149" s="31"/>
      <c r="L149" s="31"/>
      <c r="M149" s="31"/>
      <c r="N149" s="31"/>
      <c r="O149" s="31"/>
      <c r="P149" s="31"/>
      <c r="Q149" s="31"/>
      <c r="R149" s="31"/>
      <c r="S149" s="31"/>
      <c r="T149" s="31"/>
      <c r="U149" s="31"/>
      <c r="V149" s="31"/>
      <c r="W149" s="31"/>
      <c r="X149" s="69"/>
    </row>
    <row r="150" spans="2:27" s="23" customFormat="1" ht="14.25" outlineLevel="1" x14ac:dyDescent="0.2">
      <c r="B150" s="228"/>
      <c r="C150" s="205"/>
      <c r="D150" s="30"/>
      <c r="E150" s="74"/>
      <c r="F150" s="31"/>
      <c r="G150" s="31"/>
      <c r="H150" s="31"/>
      <c r="I150" s="31"/>
      <c r="J150" s="31"/>
      <c r="K150" s="31"/>
      <c r="L150" s="31"/>
      <c r="M150" s="31"/>
      <c r="N150" s="31"/>
      <c r="O150" s="31"/>
      <c r="P150" s="31"/>
      <c r="Q150" s="31"/>
      <c r="R150" s="31"/>
      <c r="S150" s="31"/>
      <c r="T150" s="31"/>
      <c r="U150" s="31"/>
      <c r="V150" s="31"/>
      <c r="W150" s="31"/>
      <c r="X150" s="69"/>
    </row>
    <row r="151" spans="2:27" s="23" customFormat="1" ht="15" outlineLevel="1" x14ac:dyDescent="0.2">
      <c r="B151" s="229"/>
      <c r="C151" s="200" t="s">
        <v>114</v>
      </c>
      <c r="D151" s="30" t="str">
        <f t="shared" ref="D151:D155" si="1">$E$11</f>
        <v/>
      </c>
      <c r="E151" s="70">
        <f>SUM(E139:X139)</f>
        <v>0</v>
      </c>
      <c r="F151" s="31"/>
      <c r="G151" s="276"/>
      <c r="H151" s="276"/>
      <c r="I151" s="276"/>
      <c r="J151" s="276"/>
      <c r="K151" s="276"/>
      <c r="L151" s="276"/>
      <c r="M151" s="276"/>
      <c r="N151" s="276"/>
      <c r="O151" s="276"/>
      <c r="P151" s="276"/>
      <c r="Q151" s="276"/>
      <c r="R151" s="276"/>
      <c r="S151" s="276"/>
      <c r="T151" s="276"/>
      <c r="U151" s="276"/>
      <c r="V151" s="276"/>
      <c r="W151" s="276"/>
      <c r="X151" s="69"/>
    </row>
    <row r="152" spans="2:27" s="23" customFormat="1" ht="15" outlineLevel="1" x14ac:dyDescent="0.2">
      <c r="B152" s="229"/>
      <c r="C152" s="200" t="s">
        <v>115</v>
      </c>
      <c r="D152" s="30" t="str">
        <f t="shared" si="1"/>
        <v/>
      </c>
      <c r="E152" s="70">
        <f>SUM(E140:X140)</f>
        <v>0</v>
      </c>
      <c r="F152" s="31"/>
      <c r="G152" s="276"/>
      <c r="H152" s="276"/>
      <c r="I152" s="276"/>
      <c r="J152" s="276"/>
      <c r="K152" s="276"/>
      <c r="L152" s="276"/>
      <c r="M152" s="276"/>
      <c r="N152" s="276"/>
      <c r="O152" s="276"/>
      <c r="P152" s="276"/>
      <c r="Q152" s="276"/>
      <c r="R152" s="276"/>
      <c r="S152" s="276"/>
      <c r="T152" s="276"/>
      <c r="U152" s="276"/>
      <c r="V152" s="276"/>
      <c r="W152" s="276"/>
      <c r="X152" s="69"/>
    </row>
    <row r="153" spans="2:27" s="23" customFormat="1" ht="15" outlineLevel="1" x14ac:dyDescent="0.2">
      <c r="B153" s="229"/>
      <c r="C153" s="200" t="s">
        <v>116</v>
      </c>
      <c r="D153" s="30" t="str">
        <f t="shared" si="1"/>
        <v/>
      </c>
      <c r="E153" s="70">
        <f>SUM(E141:X141)</f>
        <v>0</v>
      </c>
      <c r="F153" s="31"/>
      <c r="G153" s="276"/>
      <c r="H153" s="276"/>
      <c r="I153" s="276"/>
      <c r="J153" s="276"/>
      <c r="K153" s="276"/>
      <c r="L153" s="276"/>
      <c r="M153" s="276"/>
      <c r="N153" s="276"/>
      <c r="O153" s="276"/>
      <c r="P153" s="276"/>
      <c r="Q153" s="276"/>
      <c r="R153" s="276"/>
      <c r="S153" s="276"/>
      <c r="T153" s="276"/>
      <c r="U153" s="276"/>
      <c r="V153" s="276"/>
      <c r="W153" s="276"/>
      <c r="X153" s="69"/>
    </row>
    <row r="154" spans="2:27" s="23" customFormat="1" ht="15" outlineLevel="1" x14ac:dyDescent="0.2">
      <c r="B154" s="229"/>
      <c r="C154" s="200" t="s">
        <v>117</v>
      </c>
      <c r="D154" s="30" t="str">
        <f t="shared" si="1"/>
        <v/>
      </c>
      <c r="E154" s="70">
        <f>SUM(E142:X142)</f>
        <v>0</v>
      </c>
      <c r="F154" s="31"/>
      <c r="G154" s="276"/>
      <c r="H154" s="276"/>
      <c r="I154" s="276"/>
      <c r="J154" s="276"/>
      <c r="K154" s="276"/>
      <c r="L154" s="276"/>
      <c r="M154" s="276"/>
      <c r="N154" s="276"/>
      <c r="O154" s="276"/>
      <c r="P154" s="276"/>
      <c r="Q154" s="276"/>
      <c r="R154" s="276"/>
      <c r="S154" s="276"/>
      <c r="T154" s="276"/>
      <c r="U154" s="276"/>
      <c r="V154" s="276"/>
      <c r="W154" s="276"/>
      <c r="X154" s="69"/>
    </row>
    <row r="155" spans="2:27" s="23" customFormat="1" ht="15" outlineLevel="1" x14ac:dyDescent="0.2">
      <c r="B155" s="229"/>
      <c r="C155" s="200" t="s">
        <v>118</v>
      </c>
      <c r="D155" s="30" t="str">
        <f t="shared" si="1"/>
        <v/>
      </c>
      <c r="E155" s="70">
        <f>SUM(E143:X143)</f>
        <v>0</v>
      </c>
      <c r="F155" s="31"/>
      <c r="G155" s="276"/>
      <c r="H155" s="276"/>
      <c r="I155" s="276"/>
      <c r="J155" s="276"/>
      <c r="K155" s="276"/>
      <c r="L155" s="276"/>
      <c r="M155" s="276"/>
      <c r="N155" s="276"/>
      <c r="O155" s="276"/>
      <c r="P155" s="276"/>
      <c r="Q155" s="276"/>
      <c r="R155" s="276"/>
      <c r="S155" s="276"/>
      <c r="T155" s="276"/>
      <c r="U155" s="276"/>
      <c r="V155" s="276"/>
      <c r="W155" s="276"/>
      <c r="X155" s="69"/>
    </row>
    <row r="156" spans="2:27" s="23" customFormat="1" ht="14.25" outlineLevel="1" x14ac:dyDescent="0.2">
      <c r="B156" s="228"/>
      <c r="C156" s="205"/>
      <c r="D156" s="30"/>
      <c r="E156" s="31"/>
      <c r="F156" s="31"/>
      <c r="G156" s="276"/>
      <c r="H156" s="276"/>
      <c r="I156" s="276"/>
      <c r="J156" s="276"/>
      <c r="K156" s="276"/>
      <c r="L156" s="276"/>
      <c r="M156" s="276"/>
      <c r="N156" s="276"/>
      <c r="O156" s="276"/>
      <c r="P156" s="276"/>
      <c r="Q156" s="276"/>
      <c r="R156" s="276"/>
      <c r="S156" s="276"/>
      <c r="T156" s="276"/>
      <c r="U156" s="276"/>
      <c r="V156" s="276"/>
      <c r="W156" s="276"/>
      <c r="X156" s="69"/>
    </row>
    <row r="157" spans="2:27" s="23" customFormat="1" ht="18.95" customHeight="1" outlineLevel="1" x14ac:dyDescent="0.2">
      <c r="B157" s="230"/>
      <c r="C157" s="207" t="s">
        <v>119</v>
      </c>
      <c r="D157" s="39" t="str">
        <f>$E$11</f>
        <v/>
      </c>
      <c r="E157" s="279">
        <f>SUM(E145:X145)</f>
        <v>0</v>
      </c>
      <c r="F157" s="31"/>
      <c r="G157" s="277"/>
      <c r="H157" s="277"/>
      <c r="I157" s="277"/>
      <c r="J157" s="277"/>
      <c r="K157" s="277"/>
      <c r="L157" s="277"/>
      <c r="M157" s="277"/>
      <c r="N157" s="277"/>
      <c r="O157" s="277"/>
      <c r="P157" s="277"/>
      <c r="Q157" s="277"/>
      <c r="R157" s="277"/>
      <c r="S157" s="277"/>
      <c r="T157" s="277"/>
      <c r="U157" s="277"/>
      <c r="V157" s="277"/>
      <c r="W157" s="277"/>
      <c r="X157" s="69"/>
    </row>
    <row r="158" spans="2:27" s="23" customFormat="1" ht="14.25" x14ac:dyDescent="0.2">
      <c r="B158" s="228"/>
      <c r="C158" s="105"/>
      <c r="D158" s="30"/>
      <c r="E158" s="72"/>
      <c r="F158" s="31"/>
      <c r="G158" s="277"/>
      <c r="H158" s="277"/>
      <c r="I158" s="277"/>
      <c r="J158" s="277"/>
      <c r="K158" s="277"/>
      <c r="L158" s="277"/>
      <c r="M158" s="277"/>
      <c r="N158" s="277"/>
      <c r="O158" s="277"/>
      <c r="P158" s="277"/>
      <c r="Q158" s="277"/>
      <c r="R158" s="277"/>
      <c r="S158" s="277"/>
      <c r="T158" s="277"/>
      <c r="U158" s="277"/>
      <c r="V158" s="277"/>
      <c r="W158" s="277"/>
      <c r="X158" s="69"/>
    </row>
    <row r="159" spans="2:27" s="23" customFormat="1" ht="18.95" customHeight="1" outlineLevel="1" x14ac:dyDescent="0.2">
      <c r="B159" s="231"/>
      <c r="C159" s="208" t="s">
        <v>120</v>
      </c>
      <c r="D159" s="30" t="s">
        <v>111</v>
      </c>
      <c r="E159" s="278">
        <f>SUM(E147:X147)</f>
        <v>0</v>
      </c>
      <c r="F159" s="31"/>
      <c r="G159" s="277"/>
      <c r="H159" s="277"/>
      <c r="I159" s="277"/>
      <c r="J159" s="277"/>
      <c r="K159" s="277"/>
      <c r="L159" s="277"/>
      <c r="M159" s="277"/>
      <c r="N159" s="277"/>
      <c r="O159" s="277"/>
      <c r="P159" s="277"/>
      <c r="Q159" s="277"/>
      <c r="R159" s="277"/>
      <c r="S159" s="277"/>
      <c r="T159" s="277"/>
      <c r="U159" s="277"/>
      <c r="V159" s="277"/>
      <c r="W159" s="277"/>
      <c r="X159" s="69"/>
    </row>
    <row r="160" spans="2:27" s="23" customFormat="1" ht="18" customHeight="1" outlineLevel="1" x14ac:dyDescent="0.2">
      <c r="B160" s="231"/>
      <c r="C160" s="208" t="s">
        <v>121</v>
      </c>
      <c r="D160" s="30" t="s">
        <v>113</v>
      </c>
      <c r="E160" s="278">
        <f>SUM(E148:X148)</f>
        <v>0</v>
      </c>
      <c r="F160" s="31"/>
      <c r="G160" s="277"/>
      <c r="H160" s="277"/>
      <c r="I160" s="277"/>
      <c r="J160" s="277"/>
      <c r="K160" s="277"/>
      <c r="L160" s="277"/>
      <c r="M160" s="277"/>
      <c r="N160" s="277"/>
      <c r="O160" s="277"/>
      <c r="P160" s="277"/>
      <c r="Q160" s="277"/>
      <c r="R160" s="277"/>
      <c r="S160" s="277"/>
      <c r="T160" s="277"/>
      <c r="U160" s="277"/>
      <c r="V160" s="277"/>
      <c r="W160" s="277"/>
      <c r="X160" s="69"/>
    </row>
    <row r="161" spans="2:24" ht="14.1" customHeight="1" x14ac:dyDescent="0.2">
      <c r="B161" s="232"/>
      <c r="C161" s="233"/>
      <c r="D161" s="75"/>
      <c r="E161" s="76"/>
      <c r="F161" s="76"/>
      <c r="G161" s="76"/>
      <c r="H161" s="76"/>
      <c r="I161" s="76"/>
      <c r="J161" s="76"/>
      <c r="K161" s="76"/>
      <c r="L161" s="76"/>
      <c r="M161" s="76"/>
      <c r="N161" s="76"/>
      <c r="O161" s="76"/>
      <c r="P161" s="76"/>
      <c r="Q161" s="76"/>
      <c r="R161" s="76"/>
      <c r="S161" s="76"/>
      <c r="T161" s="76"/>
      <c r="U161" s="76"/>
      <c r="V161" s="76"/>
      <c r="W161" s="76"/>
      <c r="X161" s="77"/>
    </row>
  </sheetData>
  <pageMargins left="0.59027777777777801" right="0.59027777777777801" top="0.39374999999999999" bottom="0.78749999999999998" header="0.51180555555555496" footer="0.51180555555555496"/>
  <pageSetup scale="58" firstPageNumber="0" orientation="portrait" horizontalDpi="300" verticalDpi="3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52" id="{00000000-000E-0000-0100-000019000000}">
            <xm:f>E$24=Datos_Referencia!$H$13</xm:f>
            <x14:dxf>
              <font>
                <color auto="1"/>
              </font>
              <fill>
                <patternFill>
                  <bgColor theme="1" tint="0.499984740745262"/>
                </patternFill>
              </fill>
            </x14:dxf>
          </x14:cfRule>
          <xm:sqref>E97</xm:sqref>
        </x14:conditionalFormatting>
        <x14:conditionalFormatting xmlns:xm="http://schemas.microsoft.com/office/excel/2006/main">
          <x14:cfRule type="expression" priority="953" id="{A44215DB-F715-3143-982C-48AE62AB6227}">
            <xm:f>E$24=Datos_Referencia!$H$14</xm:f>
            <x14:dxf>
              <font>
                <color auto="1"/>
              </font>
              <fill>
                <patternFill>
                  <bgColor theme="1" tint="0.499984740745262"/>
                </patternFill>
              </fill>
            </x14:dxf>
          </x14:cfRule>
          <xm:sqref>E26:E29 G26:G29</xm:sqref>
        </x14:conditionalFormatting>
        <x14:conditionalFormatting xmlns:xm="http://schemas.microsoft.com/office/excel/2006/main">
          <x14:cfRule type="expression" priority="955" id="{AC5566C7-0BCF-8E47-8D6A-74F81DED61E2}">
            <xm:f>#REF!=Datos_Referencia!#REF!</xm:f>
            <x14:dxf>
              <font>
                <color auto="1"/>
              </font>
              <fill>
                <patternFill>
                  <bgColor theme="1" tint="0.499984740745262"/>
                </patternFill>
              </fill>
            </x14:dxf>
          </x14:cfRule>
          <x14:cfRule type="expression" priority="956" id="{D8C1DAD3-BB98-034A-9482-73C5042BEF4A}">
            <xm:f>E$19=Datos_Referencia!$H$7</xm:f>
            <x14:dxf>
              <font>
                <color auto="1"/>
              </font>
              <fill>
                <patternFill>
                  <bgColor theme="1" tint="0.499984740745262"/>
                </patternFill>
              </fill>
            </x14:dxf>
          </x14:cfRule>
          <xm:sqref>E20 E76 G76 G20 I20 K20 M20 O20 Q20 S20 U20 W20</xm:sqref>
        </x14:conditionalFormatting>
        <x14:conditionalFormatting xmlns:xm="http://schemas.microsoft.com/office/excel/2006/main">
          <x14:cfRule type="expression" priority="127" id="{EAB91943-5C32-C442-B344-1BA0A4A9D2DB}">
            <xm:f>E$24=Datos_Referencia!$H$13</xm:f>
            <x14:dxf>
              <font>
                <color auto="1"/>
              </font>
              <fill>
                <patternFill>
                  <bgColor theme="1" tint="0.499984740745262"/>
                </patternFill>
              </fill>
            </x14:dxf>
          </x14:cfRule>
          <xm:sqref>E100</xm:sqref>
        </x14:conditionalFormatting>
        <x14:conditionalFormatting xmlns:xm="http://schemas.microsoft.com/office/excel/2006/main">
          <x14:cfRule type="expression" priority="126" id="{347546D9-63E1-E640-9448-840D8024ED42}">
            <xm:f>E$24=Datos_Referencia!$H$13</xm:f>
            <x14:dxf>
              <font>
                <color auto="1"/>
              </font>
              <fill>
                <patternFill>
                  <bgColor theme="1" tint="0.499984740745262"/>
                </patternFill>
              </fill>
            </x14:dxf>
          </x14:cfRule>
          <xm:sqref>E105</xm:sqref>
        </x14:conditionalFormatting>
        <x14:conditionalFormatting xmlns:xm="http://schemas.microsoft.com/office/excel/2006/main">
          <x14:cfRule type="expression" priority="125" id="{7113F9C7-4F69-BB42-8BD4-F46513E7B459}">
            <xm:f>E$24=Datos_Referencia!$H$13</xm:f>
            <x14:dxf>
              <font>
                <color auto="1"/>
              </font>
              <fill>
                <patternFill>
                  <bgColor theme="1" tint="0.499984740745262"/>
                </patternFill>
              </fill>
            </x14:dxf>
          </x14:cfRule>
          <xm:sqref>E108</xm:sqref>
        </x14:conditionalFormatting>
        <x14:conditionalFormatting xmlns:xm="http://schemas.microsoft.com/office/excel/2006/main">
          <x14:cfRule type="expression" priority="124" id="{A1303AB1-F183-0447-97D1-28A61C6FA155}">
            <xm:f>E$24=Datos_Referencia!$H$13</xm:f>
            <x14:dxf>
              <font>
                <color auto="1"/>
              </font>
              <fill>
                <patternFill>
                  <bgColor theme="1" tint="0.499984740745262"/>
                </patternFill>
              </fill>
            </x14:dxf>
          </x14:cfRule>
          <xm:sqref>E113</xm:sqref>
        </x14:conditionalFormatting>
        <x14:conditionalFormatting xmlns:xm="http://schemas.microsoft.com/office/excel/2006/main">
          <x14:cfRule type="expression" priority="123" id="{C82762AF-00A7-CD48-91ED-7BBD5043F124}">
            <xm:f>E$24=Datos_Referencia!$H$13</xm:f>
            <x14:dxf>
              <font>
                <color auto="1"/>
              </font>
              <fill>
                <patternFill>
                  <bgColor theme="1" tint="0.499984740745262"/>
                </patternFill>
              </fill>
            </x14:dxf>
          </x14:cfRule>
          <xm:sqref>E116</xm:sqref>
        </x14:conditionalFormatting>
        <x14:conditionalFormatting xmlns:xm="http://schemas.microsoft.com/office/excel/2006/main">
          <x14:cfRule type="expression" priority="122" id="{C7F94C18-0206-A741-9D1D-DD6F248E5453}">
            <xm:f>E$24=Datos_Referencia!$H$13</xm:f>
            <x14:dxf>
              <font>
                <color auto="1"/>
              </font>
              <fill>
                <patternFill>
                  <bgColor theme="1" tint="0.499984740745262"/>
                </patternFill>
              </fill>
            </x14:dxf>
          </x14:cfRule>
          <xm:sqref>E121</xm:sqref>
        </x14:conditionalFormatting>
        <x14:conditionalFormatting xmlns:xm="http://schemas.microsoft.com/office/excel/2006/main">
          <x14:cfRule type="expression" priority="121" id="{5396F8E5-4BD1-BB4B-8D49-301C16BE5736}">
            <xm:f>E$24=Datos_Referencia!$H$13</xm:f>
            <x14:dxf>
              <font>
                <color auto="1"/>
              </font>
              <fill>
                <patternFill>
                  <bgColor theme="1" tint="0.499984740745262"/>
                </patternFill>
              </fill>
            </x14:dxf>
          </x14:cfRule>
          <xm:sqref>E124</xm:sqref>
        </x14:conditionalFormatting>
        <x14:conditionalFormatting xmlns:xm="http://schemas.microsoft.com/office/excel/2006/main">
          <x14:cfRule type="expression" priority="120" id="{CE69DF97-5AF4-C644-B2BC-105B1C9F37D2}">
            <xm:f>E$24=Datos_Referencia!$H$13</xm:f>
            <x14:dxf>
              <font>
                <color auto="1"/>
              </font>
              <fill>
                <patternFill>
                  <bgColor theme="1" tint="0.499984740745262"/>
                </patternFill>
              </fill>
            </x14:dxf>
          </x14:cfRule>
          <xm:sqref>E129</xm:sqref>
        </x14:conditionalFormatting>
        <x14:conditionalFormatting xmlns:xm="http://schemas.microsoft.com/office/excel/2006/main">
          <x14:cfRule type="expression" priority="119" id="{A68B481F-C2CB-3F4C-91BE-364ECCF9C733}">
            <xm:f>E$24=Datos_Referencia!$H$13</xm:f>
            <x14:dxf>
              <font>
                <color auto="1"/>
              </font>
              <fill>
                <patternFill>
                  <bgColor theme="1" tint="0.499984740745262"/>
                </patternFill>
              </fill>
            </x14:dxf>
          </x14:cfRule>
          <xm:sqref>E132</xm:sqref>
        </x14:conditionalFormatting>
        <x14:conditionalFormatting xmlns:xm="http://schemas.microsoft.com/office/excel/2006/main">
          <x14:cfRule type="expression" priority="118" id="{335B1A44-CC38-2A4D-B44C-0F8913EFDF2C}">
            <xm:f>G$24=Datos_Referencia!$H$13</xm:f>
            <x14:dxf>
              <font>
                <color auto="1"/>
              </font>
              <fill>
                <patternFill>
                  <bgColor theme="1" tint="0.499984740745262"/>
                </patternFill>
              </fill>
            </x14:dxf>
          </x14:cfRule>
          <xm:sqref>G97</xm:sqref>
        </x14:conditionalFormatting>
        <x14:conditionalFormatting xmlns:xm="http://schemas.microsoft.com/office/excel/2006/main">
          <x14:cfRule type="expression" priority="117" id="{F9EE6805-9EBF-AF4F-B492-B7F7C5E8CDAE}">
            <xm:f>G$24=Datos_Referencia!$H$13</xm:f>
            <x14:dxf>
              <font>
                <color auto="1"/>
              </font>
              <fill>
                <patternFill>
                  <bgColor theme="1" tint="0.499984740745262"/>
                </patternFill>
              </fill>
            </x14:dxf>
          </x14:cfRule>
          <xm:sqref>G100</xm:sqref>
        </x14:conditionalFormatting>
        <x14:conditionalFormatting xmlns:xm="http://schemas.microsoft.com/office/excel/2006/main">
          <x14:cfRule type="expression" priority="116" id="{F12B4561-A70E-7E48-B972-8F4E099DD119}">
            <xm:f>G$24=Datos_Referencia!$H$13</xm:f>
            <x14:dxf>
              <font>
                <color auto="1"/>
              </font>
              <fill>
                <patternFill>
                  <bgColor theme="1" tint="0.499984740745262"/>
                </patternFill>
              </fill>
            </x14:dxf>
          </x14:cfRule>
          <xm:sqref>G105</xm:sqref>
        </x14:conditionalFormatting>
        <x14:conditionalFormatting xmlns:xm="http://schemas.microsoft.com/office/excel/2006/main">
          <x14:cfRule type="expression" priority="115" id="{6977E8F6-5F78-7A45-A8EF-3182CDD52F26}">
            <xm:f>G$24=Datos_Referencia!$H$13</xm:f>
            <x14:dxf>
              <font>
                <color auto="1"/>
              </font>
              <fill>
                <patternFill>
                  <bgColor theme="1" tint="0.499984740745262"/>
                </patternFill>
              </fill>
            </x14:dxf>
          </x14:cfRule>
          <xm:sqref>G108</xm:sqref>
        </x14:conditionalFormatting>
        <x14:conditionalFormatting xmlns:xm="http://schemas.microsoft.com/office/excel/2006/main">
          <x14:cfRule type="expression" priority="114" id="{1794C0C3-49CE-0C4D-B732-590077331E9C}">
            <xm:f>G$24=Datos_Referencia!$H$13</xm:f>
            <x14:dxf>
              <font>
                <color auto="1"/>
              </font>
              <fill>
                <patternFill>
                  <bgColor theme="1" tint="0.499984740745262"/>
                </patternFill>
              </fill>
            </x14:dxf>
          </x14:cfRule>
          <xm:sqref>G113</xm:sqref>
        </x14:conditionalFormatting>
        <x14:conditionalFormatting xmlns:xm="http://schemas.microsoft.com/office/excel/2006/main">
          <x14:cfRule type="expression" priority="113" id="{BD3145C7-8EBB-254F-80F1-1CB72372B24D}">
            <xm:f>G$24=Datos_Referencia!$H$13</xm:f>
            <x14:dxf>
              <font>
                <color auto="1"/>
              </font>
              <fill>
                <patternFill>
                  <bgColor theme="1" tint="0.499984740745262"/>
                </patternFill>
              </fill>
            </x14:dxf>
          </x14:cfRule>
          <xm:sqref>G116</xm:sqref>
        </x14:conditionalFormatting>
        <x14:conditionalFormatting xmlns:xm="http://schemas.microsoft.com/office/excel/2006/main">
          <x14:cfRule type="expression" priority="112" id="{9626FBFD-8460-334A-B9FD-7335141388AB}">
            <xm:f>G$24=Datos_Referencia!$H$13</xm:f>
            <x14:dxf>
              <font>
                <color auto="1"/>
              </font>
              <fill>
                <patternFill>
                  <bgColor theme="1" tint="0.499984740745262"/>
                </patternFill>
              </fill>
            </x14:dxf>
          </x14:cfRule>
          <xm:sqref>G121</xm:sqref>
        </x14:conditionalFormatting>
        <x14:conditionalFormatting xmlns:xm="http://schemas.microsoft.com/office/excel/2006/main">
          <x14:cfRule type="expression" priority="111" id="{260A3FDC-EB96-E14F-BBA6-B4D78B94CE24}">
            <xm:f>G$24=Datos_Referencia!$H$13</xm:f>
            <x14:dxf>
              <font>
                <color auto="1"/>
              </font>
              <fill>
                <patternFill>
                  <bgColor theme="1" tint="0.499984740745262"/>
                </patternFill>
              </fill>
            </x14:dxf>
          </x14:cfRule>
          <xm:sqref>G124</xm:sqref>
        </x14:conditionalFormatting>
        <x14:conditionalFormatting xmlns:xm="http://schemas.microsoft.com/office/excel/2006/main">
          <x14:cfRule type="expression" priority="110" id="{1BE4B732-26F3-2F41-B9E4-D59C06B4553D}">
            <xm:f>G$24=Datos_Referencia!$H$13</xm:f>
            <x14:dxf>
              <font>
                <color auto="1"/>
              </font>
              <fill>
                <patternFill>
                  <bgColor theme="1" tint="0.499984740745262"/>
                </patternFill>
              </fill>
            </x14:dxf>
          </x14:cfRule>
          <xm:sqref>G129</xm:sqref>
        </x14:conditionalFormatting>
        <x14:conditionalFormatting xmlns:xm="http://schemas.microsoft.com/office/excel/2006/main">
          <x14:cfRule type="expression" priority="109" id="{EF18BB91-88E4-B944-8D35-4B0D35951390}">
            <xm:f>G$24=Datos_Referencia!$H$13</xm:f>
            <x14:dxf>
              <font>
                <color auto="1"/>
              </font>
              <fill>
                <patternFill>
                  <bgColor theme="1" tint="0.499984740745262"/>
                </patternFill>
              </fill>
            </x14:dxf>
          </x14:cfRule>
          <xm:sqref>G132</xm:sqref>
        </x14:conditionalFormatting>
        <x14:conditionalFormatting xmlns:xm="http://schemas.microsoft.com/office/excel/2006/main">
          <x14:cfRule type="expression" priority="107" id="{81E91A64-3984-BA48-A44B-0B5449377F46}">
            <xm:f>#REF!=Datos_Referencia!#REF!</xm:f>
            <x14:dxf>
              <font>
                <color auto="1"/>
              </font>
              <fill>
                <patternFill>
                  <bgColor theme="1" tint="0.499984740745262"/>
                </patternFill>
              </fill>
            </x14:dxf>
          </x14:cfRule>
          <x14:cfRule type="expression" priority="108" id="{98EA7B3D-C031-2847-9D4D-4D6CD35E3728}">
            <xm:f>I$19=Datos_Referencia!$H$7</xm:f>
            <x14:dxf>
              <font>
                <color auto="1"/>
              </font>
              <fill>
                <patternFill>
                  <bgColor theme="1" tint="0.499984740745262"/>
                </patternFill>
              </fill>
            </x14:dxf>
          </x14:cfRule>
          <xm:sqref>I76</xm:sqref>
        </x14:conditionalFormatting>
        <x14:conditionalFormatting xmlns:xm="http://schemas.microsoft.com/office/excel/2006/main">
          <x14:cfRule type="expression" priority="105" id="{86FB20E3-232E-584B-BBD3-283DFA87DB83}">
            <xm:f>I$24=Datos_Referencia!$H$13</xm:f>
            <x14:dxf>
              <font>
                <color auto="1"/>
              </font>
              <fill>
                <patternFill>
                  <bgColor theme="1" tint="0.499984740745262"/>
                </patternFill>
              </fill>
            </x14:dxf>
          </x14:cfRule>
          <xm:sqref>I97</xm:sqref>
        </x14:conditionalFormatting>
        <x14:conditionalFormatting xmlns:xm="http://schemas.microsoft.com/office/excel/2006/main">
          <x14:cfRule type="expression" priority="104" id="{2AD6D802-08C5-0C4B-BE27-9615061926F4}">
            <xm:f>I$24=Datos_Referencia!$H$13</xm:f>
            <x14:dxf>
              <font>
                <color auto="1"/>
              </font>
              <fill>
                <patternFill>
                  <bgColor theme="1" tint="0.499984740745262"/>
                </patternFill>
              </fill>
            </x14:dxf>
          </x14:cfRule>
          <xm:sqref>I100</xm:sqref>
        </x14:conditionalFormatting>
        <x14:conditionalFormatting xmlns:xm="http://schemas.microsoft.com/office/excel/2006/main">
          <x14:cfRule type="expression" priority="103" id="{4F4D2A91-3B19-0E47-8061-CE8DAAFC7323}">
            <xm:f>I$24=Datos_Referencia!$H$13</xm:f>
            <x14:dxf>
              <font>
                <color auto="1"/>
              </font>
              <fill>
                <patternFill>
                  <bgColor theme="1" tint="0.499984740745262"/>
                </patternFill>
              </fill>
            </x14:dxf>
          </x14:cfRule>
          <xm:sqref>I105</xm:sqref>
        </x14:conditionalFormatting>
        <x14:conditionalFormatting xmlns:xm="http://schemas.microsoft.com/office/excel/2006/main">
          <x14:cfRule type="expression" priority="102" id="{C6BF1532-E6CB-E048-8FAE-BBEA2661F1C7}">
            <xm:f>I$24=Datos_Referencia!$H$13</xm:f>
            <x14:dxf>
              <font>
                <color auto="1"/>
              </font>
              <fill>
                <patternFill>
                  <bgColor theme="1" tint="0.499984740745262"/>
                </patternFill>
              </fill>
            </x14:dxf>
          </x14:cfRule>
          <xm:sqref>I108</xm:sqref>
        </x14:conditionalFormatting>
        <x14:conditionalFormatting xmlns:xm="http://schemas.microsoft.com/office/excel/2006/main">
          <x14:cfRule type="expression" priority="101" id="{663B7F82-B51B-7648-947F-087EACCED105}">
            <xm:f>I$24=Datos_Referencia!$H$13</xm:f>
            <x14:dxf>
              <font>
                <color auto="1"/>
              </font>
              <fill>
                <patternFill>
                  <bgColor theme="1" tint="0.499984740745262"/>
                </patternFill>
              </fill>
            </x14:dxf>
          </x14:cfRule>
          <xm:sqref>I113</xm:sqref>
        </x14:conditionalFormatting>
        <x14:conditionalFormatting xmlns:xm="http://schemas.microsoft.com/office/excel/2006/main">
          <x14:cfRule type="expression" priority="100" id="{62A9D700-AEB6-0F4F-A96A-34E4D006CFB1}">
            <xm:f>I$24=Datos_Referencia!$H$13</xm:f>
            <x14:dxf>
              <font>
                <color auto="1"/>
              </font>
              <fill>
                <patternFill>
                  <bgColor theme="1" tint="0.499984740745262"/>
                </patternFill>
              </fill>
            </x14:dxf>
          </x14:cfRule>
          <xm:sqref>I116</xm:sqref>
        </x14:conditionalFormatting>
        <x14:conditionalFormatting xmlns:xm="http://schemas.microsoft.com/office/excel/2006/main">
          <x14:cfRule type="expression" priority="99" id="{39309781-FA44-2545-A1E4-01BF2ED132CC}">
            <xm:f>I$24=Datos_Referencia!$H$13</xm:f>
            <x14:dxf>
              <font>
                <color auto="1"/>
              </font>
              <fill>
                <patternFill>
                  <bgColor theme="1" tint="0.499984740745262"/>
                </patternFill>
              </fill>
            </x14:dxf>
          </x14:cfRule>
          <xm:sqref>I121</xm:sqref>
        </x14:conditionalFormatting>
        <x14:conditionalFormatting xmlns:xm="http://schemas.microsoft.com/office/excel/2006/main">
          <x14:cfRule type="expression" priority="98" id="{66EC6494-6775-2A47-8B32-D3AD5116E5A9}">
            <xm:f>I$24=Datos_Referencia!$H$13</xm:f>
            <x14:dxf>
              <font>
                <color auto="1"/>
              </font>
              <fill>
                <patternFill>
                  <bgColor theme="1" tint="0.499984740745262"/>
                </patternFill>
              </fill>
            </x14:dxf>
          </x14:cfRule>
          <xm:sqref>I124</xm:sqref>
        </x14:conditionalFormatting>
        <x14:conditionalFormatting xmlns:xm="http://schemas.microsoft.com/office/excel/2006/main">
          <x14:cfRule type="expression" priority="97" id="{52C4094A-C1DF-C74C-B92E-BB9325C99470}">
            <xm:f>I$24=Datos_Referencia!$H$13</xm:f>
            <x14:dxf>
              <font>
                <color auto="1"/>
              </font>
              <fill>
                <patternFill>
                  <bgColor theme="1" tint="0.499984740745262"/>
                </patternFill>
              </fill>
            </x14:dxf>
          </x14:cfRule>
          <xm:sqref>I129</xm:sqref>
        </x14:conditionalFormatting>
        <x14:conditionalFormatting xmlns:xm="http://schemas.microsoft.com/office/excel/2006/main">
          <x14:cfRule type="expression" priority="96" id="{9139E0AE-40AF-104B-8A8B-CD1748072EFC}">
            <xm:f>I$24=Datos_Referencia!$H$13</xm:f>
            <x14:dxf>
              <font>
                <color auto="1"/>
              </font>
              <fill>
                <patternFill>
                  <bgColor theme="1" tint="0.499984740745262"/>
                </patternFill>
              </fill>
            </x14:dxf>
          </x14:cfRule>
          <xm:sqref>I132</xm:sqref>
        </x14:conditionalFormatting>
        <x14:conditionalFormatting xmlns:xm="http://schemas.microsoft.com/office/excel/2006/main">
          <x14:cfRule type="expression" priority="93" id="{C30E2B22-60B0-F944-8941-9892A536ED08}">
            <xm:f>K$24=Datos_Referencia!$H$14</xm:f>
            <x14:dxf>
              <font>
                <color auto="1"/>
              </font>
              <fill>
                <patternFill>
                  <bgColor theme="1" tint="0.499984740745262"/>
                </patternFill>
              </fill>
            </x14:dxf>
          </x14:cfRule>
          <xm:sqref>K26:K29</xm:sqref>
        </x14:conditionalFormatting>
        <x14:conditionalFormatting xmlns:xm="http://schemas.microsoft.com/office/excel/2006/main">
          <x14:cfRule type="expression" priority="94" id="{E37EE153-B828-324D-A429-9E094EDEBC95}">
            <xm:f>#REF!=Datos_Referencia!#REF!</xm:f>
            <x14:dxf>
              <font>
                <color auto="1"/>
              </font>
              <fill>
                <patternFill>
                  <bgColor theme="1" tint="0.499984740745262"/>
                </patternFill>
              </fill>
            </x14:dxf>
          </x14:cfRule>
          <x14:cfRule type="expression" priority="95" id="{E3DA598C-5E1B-F943-9B6C-C20A72618A0D}">
            <xm:f>K$19=Datos_Referencia!$H$7</xm:f>
            <x14:dxf>
              <font>
                <color auto="1"/>
              </font>
              <fill>
                <patternFill>
                  <bgColor theme="1" tint="0.499984740745262"/>
                </patternFill>
              </fill>
            </x14:dxf>
          </x14:cfRule>
          <xm:sqref>K76</xm:sqref>
        </x14:conditionalFormatting>
        <x14:conditionalFormatting xmlns:xm="http://schemas.microsoft.com/office/excel/2006/main">
          <x14:cfRule type="expression" priority="92" id="{A192920E-5CDA-0249-9134-D37A5A2CC450}">
            <xm:f>K$24=Datos_Referencia!$H$13</xm:f>
            <x14:dxf>
              <font>
                <color auto="1"/>
              </font>
              <fill>
                <patternFill>
                  <bgColor theme="1" tint="0.499984740745262"/>
                </patternFill>
              </fill>
            </x14:dxf>
          </x14:cfRule>
          <xm:sqref>K97</xm:sqref>
        </x14:conditionalFormatting>
        <x14:conditionalFormatting xmlns:xm="http://schemas.microsoft.com/office/excel/2006/main">
          <x14:cfRule type="expression" priority="91" id="{932D7BD4-D163-664C-BD89-17CD1517D863}">
            <xm:f>K$24=Datos_Referencia!$H$13</xm:f>
            <x14:dxf>
              <font>
                <color auto="1"/>
              </font>
              <fill>
                <patternFill>
                  <bgColor theme="1" tint="0.499984740745262"/>
                </patternFill>
              </fill>
            </x14:dxf>
          </x14:cfRule>
          <xm:sqref>K100</xm:sqref>
        </x14:conditionalFormatting>
        <x14:conditionalFormatting xmlns:xm="http://schemas.microsoft.com/office/excel/2006/main">
          <x14:cfRule type="expression" priority="90" id="{21161805-1105-6142-B27A-122C7ABF5EC0}">
            <xm:f>K$24=Datos_Referencia!$H$13</xm:f>
            <x14:dxf>
              <font>
                <color auto="1"/>
              </font>
              <fill>
                <patternFill>
                  <bgColor theme="1" tint="0.499984740745262"/>
                </patternFill>
              </fill>
            </x14:dxf>
          </x14:cfRule>
          <xm:sqref>K105</xm:sqref>
        </x14:conditionalFormatting>
        <x14:conditionalFormatting xmlns:xm="http://schemas.microsoft.com/office/excel/2006/main">
          <x14:cfRule type="expression" priority="89" id="{9766E5EE-ABE5-D844-8905-9DE7FD0128BD}">
            <xm:f>K$24=Datos_Referencia!$H$13</xm:f>
            <x14:dxf>
              <font>
                <color auto="1"/>
              </font>
              <fill>
                <patternFill>
                  <bgColor theme="1" tint="0.499984740745262"/>
                </patternFill>
              </fill>
            </x14:dxf>
          </x14:cfRule>
          <xm:sqref>K108</xm:sqref>
        </x14:conditionalFormatting>
        <x14:conditionalFormatting xmlns:xm="http://schemas.microsoft.com/office/excel/2006/main">
          <x14:cfRule type="expression" priority="88" id="{6A475E17-D06E-314D-8712-D5C4E53C4B5E}">
            <xm:f>K$24=Datos_Referencia!$H$13</xm:f>
            <x14:dxf>
              <font>
                <color auto="1"/>
              </font>
              <fill>
                <patternFill>
                  <bgColor theme="1" tint="0.499984740745262"/>
                </patternFill>
              </fill>
            </x14:dxf>
          </x14:cfRule>
          <xm:sqref>K113</xm:sqref>
        </x14:conditionalFormatting>
        <x14:conditionalFormatting xmlns:xm="http://schemas.microsoft.com/office/excel/2006/main">
          <x14:cfRule type="expression" priority="87" id="{356B71A9-D723-104B-9E12-EB263B4AD396}">
            <xm:f>K$24=Datos_Referencia!$H$13</xm:f>
            <x14:dxf>
              <font>
                <color auto="1"/>
              </font>
              <fill>
                <patternFill>
                  <bgColor theme="1" tint="0.499984740745262"/>
                </patternFill>
              </fill>
            </x14:dxf>
          </x14:cfRule>
          <xm:sqref>K116</xm:sqref>
        </x14:conditionalFormatting>
        <x14:conditionalFormatting xmlns:xm="http://schemas.microsoft.com/office/excel/2006/main">
          <x14:cfRule type="expression" priority="86" id="{1D430DA8-32D3-3A45-91C2-2199848FC350}">
            <xm:f>K$24=Datos_Referencia!$H$13</xm:f>
            <x14:dxf>
              <font>
                <color auto="1"/>
              </font>
              <fill>
                <patternFill>
                  <bgColor theme="1" tint="0.499984740745262"/>
                </patternFill>
              </fill>
            </x14:dxf>
          </x14:cfRule>
          <xm:sqref>K121</xm:sqref>
        </x14:conditionalFormatting>
        <x14:conditionalFormatting xmlns:xm="http://schemas.microsoft.com/office/excel/2006/main">
          <x14:cfRule type="expression" priority="85" id="{F36FD74F-8896-894D-BD68-8187FD1A6954}">
            <xm:f>K$24=Datos_Referencia!$H$13</xm:f>
            <x14:dxf>
              <font>
                <color auto="1"/>
              </font>
              <fill>
                <patternFill>
                  <bgColor theme="1" tint="0.499984740745262"/>
                </patternFill>
              </fill>
            </x14:dxf>
          </x14:cfRule>
          <xm:sqref>K124</xm:sqref>
        </x14:conditionalFormatting>
        <x14:conditionalFormatting xmlns:xm="http://schemas.microsoft.com/office/excel/2006/main">
          <x14:cfRule type="expression" priority="84" id="{77C243CC-9CFC-6046-906D-C0E8F70DBCDF}">
            <xm:f>K$24=Datos_Referencia!$H$13</xm:f>
            <x14:dxf>
              <font>
                <color auto="1"/>
              </font>
              <fill>
                <patternFill>
                  <bgColor theme="1" tint="0.499984740745262"/>
                </patternFill>
              </fill>
            </x14:dxf>
          </x14:cfRule>
          <xm:sqref>K129</xm:sqref>
        </x14:conditionalFormatting>
        <x14:conditionalFormatting xmlns:xm="http://schemas.microsoft.com/office/excel/2006/main">
          <x14:cfRule type="expression" priority="83" id="{9AC6AB97-44CF-C14C-B178-A106080E5E2D}">
            <xm:f>K$24=Datos_Referencia!$H$13</xm:f>
            <x14:dxf>
              <font>
                <color auto="1"/>
              </font>
              <fill>
                <patternFill>
                  <bgColor theme="1" tint="0.499984740745262"/>
                </patternFill>
              </fill>
            </x14:dxf>
          </x14:cfRule>
          <xm:sqref>K132</xm:sqref>
        </x14:conditionalFormatting>
        <x14:conditionalFormatting xmlns:xm="http://schemas.microsoft.com/office/excel/2006/main">
          <x14:cfRule type="expression" priority="81" id="{51612240-2624-9D44-9E8E-6E67223BF424}">
            <xm:f>#REF!=Datos_Referencia!#REF!</xm:f>
            <x14:dxf>
              <font>
                <color auto="1"/>
              </font>
              <fill>
                <patternFill>
                  <bgColor theme="1" tint="0.499984740745262"/>
                </patternFill>
              </fill>
            </x14:dxf>
          </x14:cfRule>
          <x14:cfRule type="expression" priority="82" id="{90E0104A-8E23-8C4D-BBB9-5B9F4A6F3A35}">
            <xm:f>M$19=Datos_Referencia!$H$7</xm:f>
            <x14:dxf>
              <font>
                <color auto="1"/>
              </font>
              <fill>
                <patternFill>
                  <bgColor theme="1" tint="0.499984740745262"/>
                </patternFill>
              </fill>
            </x14:dxf>
          </x14:cfRule>
          <xm:sqref>M76</xm:sqref>
        </x14:conditionalFormatting>
        <x14:conditionalFormatting xmlns:xm="http://schemas.microsoft.com/office/excel/2006/main">
          <x14:cfRule type="expression" priority="79" id="{6456690A-641A-2345-BC49-EA08B432305A}">
            <xm:f>M$24=Datos_Referencia!$H$13</xm:f>
            <x14:dxf>
              <font>
                <color auto="1"/>
              </font>
              <fill>
                <patternFill>
                  <bgColor theme="1" tint="0.499984740745262"/>
                </patternFill>
              </fill>
            </x14:dxf>
          </x14:cfRule>
          <xm:sqref>M97</xm:sqref>
        </x14:conditionalFormatting>
        <x14:conditionalFormatting xmlns:xm="http://schemas.microsoft.com/office/excel/2006/main">
          <x14:cfRule type="expression" priority="78" id="{B42C0927-B0C5-5B47-9FDE-31027DD521BA}">
            <xm:f>M$24=Datos_Referencia!$H$13</xm:f>
            <x14:dxf>
              <font>
                <color auto="1"/>
              </font>
              <fill>
                <patternFill>
                  <bgColor theme="1" tint="0.499984740745262"/>
                </patternFill>
              </fill>
            </x14:dxf>
          </x14:cfRule>
          <xm:sqref>M100</xm:sqref>
        </x14:conditionalFormatting>
        <x14:conditionalFormatting xmlns:xm="http://schemas.microsoft.com/office/excel/2006/main">
          <x14:cfRule type="expression" priority="77" id="{C5F41C37-02F5-B248-8501-4E63936D8638}">
            <xm:f>M$24=Datos_Referencia!$H$13</xm:f>
            <x14:dxf>
              <font>
                <color auto="1"/>
              </font>
              <fill>
                <patternFill>
                  <bgColor theme="1" tint="0.499984740745262"/>
                </patternFill>
              </fill>
            </x14:dxf>
          </x14:cfRule>
          <xm:sqref>M105</xm:sqref>
        </x14:conditionalFormatting>
        <x14:conditionalFormatting xmlns:xm="http://schemas.microsoft.com/office/excel/2006/main">
          <x14:cfRule type="expression" priority="76" id="{B20E3323-4AAA-3443-B1CA-D41A1E4F648C}">
            <xm:f>M$24=Datos_Referencia!$H$13</xm:f>
            <x14:dxf>
              <font>
                <color auto="1"/>
              </font>
              <fill>
                <patternFill>
                  <bgColor theme="1" tint="0.499984740745262"/>
                </patternFill>
              </fill>
            </x14:dxf>
          </x14:cfRule>
          <xm:sqref>M108</xm:sqref>
        </x14:conditionalFormatting>
        <x14:conditionalFormatting xmlns:xm="http://schemas.microsoft.com/office/excel/2006/main">
          <x14:cfRule type="expression" priority="75" id="{3D7FE341-F7A3-FD48-A12F-FDE0C7352C56}">
            <xm:f>M$24=Datos_Referencia!$H$13</xm:f>
            <x14:dxf>
              <font>
                <color auto="1"/>
              </font>
              <fill>
                <patternFill>
                  <bgColor theme="1" tint="0.499984740745262"/>
                </patternFill>
              </fill>
            </x14:dxf>
          </x14:cfRule>
          <xm:sqref>M113</xm:sqref>
        </x14:conditionalFormatting>
        <x14:conditionalFormatting xmlns:xm="http://schemas.microsoft.com/office/excel/2006/main">
          <x14:cfRule type="expression" priority="74" id="{B18DE284-33EF-4341-B4FB-53BE8E0A2B32}">
            <xm:f>M$24=Datos_Referencia!$H$13</xm:f>
            <x14:dxf>
              <font>
                <color auto="1"/>
              </font>
              <fill>
                <patternFill>
                  <bgColor theme="1" tint="0.499984740745262"/>
                </patternFill>
              </fill>
            </x14:dxf>
          </x14:cfRule>
          <xm:sqref>M116</xm:sqref>
        </x14:conditionalFormatting>
        <x14:conditionalFormatting xmlns:xm="http://schemas.microsoft.com/office/excel/2006/main">
          <x14:cfRule type="expression" priority="73" id="{7F6F8595-ABD5-F14F-88A4-706D2E31B5FF}">
            <xm:f>M$24=Datos_Referencia!$H$13</xm:f>
            <x14:dxf>
              <font>
                <color auto="1"/>
              </font>
              <fill>
                <patternFill>
                  <bgColor theme="1" tint="0.499984740745262"/>
                </patternFill>
              </fill>
            </x14:dxf>
          </x14:cfRule>
          <xm:sqref>M121</xm:sqref>
        </x14:conditionalFormatting>
        <x14:conditionalFormatting xmlns:xm="http://schemas.microsoft.com/office/excel/2006/main">
          <x14:cfRule type="expression" priority="72" id="{F0B55EB7-7113-E349-A7D0-EA948548B9DF}">
            <xm:f>M$24=Datos_Referencia!$H$13</xm:f>
            <x14:dxf>
              <font>
                <color auto="1"/>
              </font>
              <fill>
                <patternFill>
                  <bgColor theme="1" tint="0.499984740745262"/>
                </patternFill>
              </fill>
            </x14:dxf>
          </x14:cfRule>
          <xm:sqref>M124</xm:sqref>
        </x14:conditionalFormatting>
        <x14:conditionalFormatting xmlns:xm="http://schemas.microsoft.com/office/excel/2006/main">
          <x14:cfRule type="expression" priority="71" id="{C33A70C9-40A5-8A41-A3C1-A65BF054A655}">
            <xm:f>M$24=Datos_Referencia!$H$13</xm:f>
            <x14:dxf>
              <font>
                <color auto="1"/>
              </font>
              <fill>
                <patternFill>
                  <bgColor theme="1" tint="0.499984740745262"/>
                </patternFill>
              </fill>
            </x14:dxf>
          </x14:cfRule>
          <xm:sqref>M129</xm:sqref>
        </x14:conditionalFormatting>
        <x14:conditionalFormatting xmlns:xm="http://schemas.microsoft.com/office/excel/2006/main">
          <x14:cfRule type="expression" priority="70" id="{1010D09C-F45D-0348-8F71-0EBD9314FBD8}">
            <xm:f>M$24=Datos_Referencia!$H$13</xm:f>
            <x14:dxf>
              <font>
                <color auto="1"/>
              </font>
              <fill>
                <patternFill>
                  <bgColor theme="1" tint="0.499984740745262"/>
                </patternFill>
              </fill>
            </x14:dxf>
          </x14:cfRule>
          <xm:sqref>M132</xm:sqref>
        </x14:conditionalFormatting>
        <x14:conditionalFormatting xmlns:xm="http://schemas.microsoft.com/office/excel/2006/main">
          <x14:cfRule type="expression" priority="67" id="{D6E1F1F3-C1BF-C741-BF5E-1123B889EB8C}">
            <xm:f>O$24=Datos_Referencia!$H$14</xm:f>
            <x14:dxf>
              <font>
                <color auto="1"/>
              </font>
              <fill>
                <patternFill>
                  <bgColor theme="1" tint="0.499984740745262"/>
                </patternFill>
              </fill>
            </x14:dxf>
          </x14:cfRule>
          <xm:sqref>O26:O29</xm:sqref>
        </x14:conditionalFormatting>
        <x14:conditionalFormatting xmlns:xm="http://schemas.microsoft.com/office/excel/2006/main">
          <x14:cfRule type="expression" priority="68" id="{65DD1D02-8A80-7148-895A-258CCF7903E4}">
            <xm:f>#REF!=Datos_Referencia!#REF!</xm:f>
            <x14:dxf>
              <font>
                <color auto="1"/>
              </font>
              <fill>
                <patternFill>
                  <bgColor theme="1" tint="0.499984740745262"/>
                </patternFill>
              </fill>
            </x14:dxf>
          </x14:cfRule>
          <x14:cfRule type="expression" priority="69" id="{E21FFE11-B12B-9D41-8570-832B0545CA33}">
            <xm:f>O$19=Datos_Referencia!$H$7</xm:f>
            <x14:dxf>
              <font>
                <color auto="1"/>
              </font>
              <fill>
                <patternFill>
                  <bgColor theme="1" tint="0.499984740745262"/>
                </patternFill>
              </fill>
            </x14:dxf>
          </x14:cfRule>
          <xm:sqref>O76</xm:sqref>
        </x14:conditionalFormatting>
        <x14:conditionalFormatting xmlns:xm="http://schemas.microsoft.com/office/excel/2006/main">
          <x14:cfRule type="expression" priority="66" id="{529B9D14-E46B-E046-8F2B-FB5C0379A6F9}">
            <xm:f>O$24=Datos_Referencia!$H$13</xm:f>
            <x14:dxf>
              <font>
                <color auto="1"/>
              </font>
              <fill>
                <patternFill>
                  <bgColor theme="1" tint="0.499984740745262"/>
                </patternFill>
              </fill>
            </x14:dxf>
          </x14:cfRule>
          <xm:sqref>O97</xm:sqref>
        </x14:conditionalFormatting>
        <x14:conditionalFormatting xmlns:xm="http://schemas.microsoft.com/office/excel/2006/main">
          <x14:cfRule type="expression" priority="65" id="{DA7C59CC-582B-B343-A09E-BE9FABBD2A19}">
            <xm:f>O$24=Datos_Referencia!$H$13</xm:f>
            <x14:dxf>
              <font>
                <color auto="1"/>
              </font>
              <fill>
                <patternFill>
                  <bgColor theme="1" tint="0.499984740745262"/>
                </patternFill>
              </fill>
            </x14:dxf>
          </x14:cfRule>
          <xm:sqref>O100</xm:sqref>
        </x14:conditionalFormatting>
        <x14:conditionalFormatting xmlns:xm="http://schemas.microsoft.com/office/excel/2006/main">
          <x14:cfRule type="expression" priority="64" id="{AD73C0ED-F488-0942-B208-B9C95ABCE116}">
            <xm:f>O$24=Datos_Referencia!$H$13</xm:f>
            <x14:dxf>
              <font>
                <color auto="1"/>
              </font>
              <fill>
                <patternFill>
                  <bgColor theme="1" tint="0.499984740745262"/>
                </patternFill>
              </fill>
            </x14:dxf>
          </x14:cfRule>
          <xm:sqref>O105</xm:sqref>
        </x14:conditionalFormatting>
        <x14:conditionalFormatting xmlns:xm="http://schemas.microsoft.com/office/excel/2006/main">
          <x14:cfRule type="expression" priority="63" id="{8CFCD7C1-889D-034B-81E6-2E787A40096D}">
            <xm:f>O$24=Datos_Referencia!$H$13</xm:f>
            <x14:dxf>
              <font>
                <color auto="1"/>
              </font>
              <fill>
                <patternFill>
                  <bgColor theme="1" tint="0.499984740745262"/>
                </patternFill>
              </fill>
            </x14:dxf>
          </x14:cfRule>
          <xm:sqref>O108</xm:sqref>
        </x14:conditionalFormatting>
        <x14:conditionalFormatting xmlns:xm="http://schemas.microsoft.com/office/excel/2006/main">
          <x14:cfRule type="expression" priority="62" id="{371EA859-252B-AF47-A107-ACE79BF3FFEE}">
            <xm:f>O$24=Datos_Referencia!$H$13</xm:f>
            <x14:dxf>
              <font>
                <color auto="1"/>
              </font>
              <fill>
                <patternFill>
                  <bgColor theme="1" tint="0.499984740745262"/>
                </patternFill>
              </fill>
            </x14:dxf>
          </x14:cfRule>
          <xm:sqref>O113</xm:sqref>
        </x14:conditionalFormatting>
        <x14:conditionalFormatting xmlns:xm="http://schemas.microsoft.com/office/excel/2006/main">
          <x14:cfRule type="expression" priority="61" id="{977E8D72-F787-CA46-9CC3-64B37D52986D}">
            <xm:f>O$24=Datos_Referencia!$H$13</xm:f>
            <x14:dxf>
              <font>
                <color auto="1"/>
              </font>
              <fill>
                <patternFill>
                  <bgColor theme="1" tint="0.499984740745262"/>
                </patternFill>
              </fill>
            </x14:dxf>
          </x14:cfRule>
          <xm:sqref>O116</xm:sqref>
        </x14:conditionalFormatting>
        <x14:conditionalFormatting xmlns:xm="http://schemas.microsoft.com/office/excel/2006/main">
          <x14:cfRule type="expression" priority="60" id="{4533EFE2-009E-2C4B-B26C-D53EB4B6F072}">
            <xm:f>O$24=Datos_Referencia!$H$13</xm:f>
            <x14:dxf>
              <font>
                <color auto="1"/>
              </font>
              <fill>
                <patternFill>
                  <bgColor theme="1" tint="0.499984740745262"/>
                </patternFill>
              </fill>
            </x14:dxf>
          </x14:cfRule>
          <xm:sqref>O121</xm:sqref>
        </x14:conditionalFormatting>
        <x14:conditionalFormatting xmlns:xm="http://schemas.microsoft.com/office/excel/2006/main">
          <x14:cfRule type="expression" priority="59" id="{6E4D34FE-C967-CA47-B498-425DFA2C044D}">
            <xm:f>O$24=Datos_Referencia!$H$13</xm:f>
            <x14:dxf>
              <font>
                <color auto="1"/>
              </font>
              <fill>
                <patternFill>
                  <bgColor theme="1" tint="0.499984740745262"/>
                </patternFill>
              </fill>
            </x14:dxf>
          </x14:cfRule>
          <xm:sqref>O124</xm:sqref>
        </x14:conditionalFormatting>
        <x14:conditionalFormatting xmlns:xm="http://schemas.microsoft.com/office/excel/2006/main">
          <x14:cfRule type="expression" priority="58" id="{1B5A6A2F-3392-EC4F-92E6-2233D48EA888}">
            <xm:f>O$24=Datos_Referencia!$H$13</xm:f>
            <x14:dxf>
              <font>
                <color auto="1"/>
              </font>
              <fill>
                <patternFill>
                  <bgColor theme="1" tint="0.499984740745262"/>
                </patternFill>
              </fill>
            </x14:dxf>
          </x14:cfRule>
          <xm:sqref>O129</xm:sqref>
        </x14:conditionalFormatting>
        <x14:conditionalFormatting xmlns:xm="http://schemas.microsoft.com/office/excel/2006/main">
          <x14:cfRule type="expression" priority="57" id="{5105DA1C-3975-004A-985B-54031FD8E191}">
            <xm:f>O$24=Datos_Referencia!$H$13</xm:f>
            <x14:dxf>
              <font>
                <color auto="1"/>
              </font>
              <fill>
                <patternFill>
                  <bgColor theme="1" tint="0.499984740745262"/>
                </patternFill>
              </fill>
            </x14:dxf>
          </x14:cfRule>
          <xm:sqref>O132</xm:sqref>
        </x14:conditionalFormatting>
        <x14:conditionalFormatting xmlns:xm="http://schemas.microsoft.com/office/excel/2006/main">
          <x14:cfRule type="expression" priority="55" id="{C1DB0D41-C7DC-994E-BF7E-C1C29C5F703F}">
            <xm:f>#REF!=Datos_Referencia!#REF!</xm:f>
            <x14:dxf>
              <font>
                <color auto="1"/>
              </font>
              <fill>
                <patternFill>
                  <bgColor theme="1" tint="0.499984740745262"/>
                </patternFill>
              </fill>
            </x14:dxf>
          </x14:cfRule>
          <x14:cfRule type="expression" priority="56" id="{0C30D0DC-54D9-A840-A224-2C37511E5452}">
            <xm:f>Q$19=Datos_Referencia!$H$7</xm:f>
            <x14:dxf>
              <font>
                <color auto="1"/>
              </font>
              <fill>
                <patternFill>
                  <bgColor theme="1" tint="0.499984740745262"/>
                </patternFill>
              </fill>
            </x14:dxf>
          </x14:cfRule>
          <xm:sqref>Q76</xm:sqref>
        </x14:conditionalFormatting>
        <x14:conditionalFormatting xmlns:xm="http://schemas.microsoft.com/office/excel/2006/main">
          <x14:cfRule type="expression" priority="53" id="{0F2599AC-A3E1-DF44-B3F3-37BB3CCF5547}">
            <xm:f>Q$24=Datos_Referencia!$H$13</xm:f>
            <x14:dxf>
              <font>
                <color auto="1"/>
              </font>
              <fill>
                <patternFill>
                  <bgColor theme="1" tint="0.499984740745262"/>
                </patternFill>
              </fill>
            </x14:dxf>
          </x14:cfRule>
          <xm:sqref>Q97</xm:sqref>
        </x14:conditionalFormatting>
        <x14:conditionalFormatting xmlns:xm="http://schemas.microsoft.com/office/excel/2006/main">
          <x14:cfRule type="expression" priority="52" id="{52528686-9F5A-4145-A233-623E7C1E815F}">
            <xm:f>Q$24=Datos_Referencia!$H$13</xm:f>
            <x14:dxf>
              <font>
                <color auto="1"/>
              </font>
              <fill>
                <patternFill>
                  <bgColor theme="1" tint="0.499984740745262"/>
                </patternFill>
              </fill>
            </x14:dxf>
          </x14:cfRule>
          <xm:sqref>Q100</xm:sqref>
        </x14:conditionalFormatting>
        <x14:conditionalFormatting xmlns:xm="http://schemas.microsoft.com/office/excel/2006/main">
          <x14:cfRule type="expression" priority="51" id="{8CD059AA-6FD1-BA40-BA14-DB9B37E753BC}">
            <xm:f>Q$24=Datos_Referencia!$H$13</xm:f>
            <x14:dxf>
              <font>
                <color auto="1"/>
              </font>
              <fill>
                <patternFill>
                  <bgColor theme="1" tint="0.499984740745262"/>
                </patternFill>
              </fill>
            </x14:dxf>
          </x14:cfRule>
          <xm:sqref>Q105</xm:sqref>
        </x14:conditionalFormatting>
        <x14:conditionalFormatting xmlns:xm="http://schemas.microsoft.com/office/excel/2006/main">
          <x14:cfRule type="expression" priority="50" id="{65E56B64-D87E-474A-99A1-0605E4A44D4D}">
            <xm:f>Q$24=Datos_Referencia!$H$13</xm:f>
            <x14:dxf>
              <font>
                <color auto="1"/>
              </font>
              <fill>
                <patternFill>
                  <bgColor theme="1" tint="0.499984740745262"/>
                </patternFill>
              </fill>
            </x14:dxf>
          </x14:cfRule>
          <xm:sqref>Q108</xm:sqref>
        </x14:conditionalFormatting>
        <x14:conditionalFormatting xmlns:xm="http://schemas.microsoft.com/office/excel/2006/main">
          <x14:cfRule type="expression" priority="49" id="{94496819-8A0C-4D47-992F-84A20E6008FA}">
            <xm:f>Q$24=Datos_Referencia!$H$13</xm:f>
            <x14:dxf>
              <font>
                <color auto="1"/>
              </font>
              <fill>
                <patternFill>
                  <bgColor theme="1" tint="0.499984740745262"/>
                </patternFill>
              </fill>
            </x14:dxf>
          </x14:cfRule>
          <xm:sqref>Q113</xm:sqref>
        </x14:conditionalFormatting>
        <x14:conditionalFormatting xmlns:xm="http://schemas.microsoft.com/office/excel/2006/main">
          <x14:cfRule type="expression" priority="48" id="{9425D3D3-A0A9-924D-9367-ACAB5160C7B1}">
            <xm:f>Q$24=Datos_Referencia!$H$13</xm:f>
            <x14:dxf>
              <font>
                <color auto="1"/>
              </font>
              <fill>
                <patternFill>
                  <bgColor theme="1" tint="0.499984740745262"/>
                </patternFill>
              </fill>
            </x14:dxf>
          </x14:cfRule>
          <xm:sqref>Q116</xm:sqref>
        </x14:conditionalFormatting>
        <x14:conditionalFormatting xmlns:xm="http://schemas.microsoft.com/office/excel/2006/main">
          <x14:cfRule type="expression" priority="47" id="{B7243861-F3EB-5746-9DA2-AC9097D0579D}">
            <xm:f>Q$24=Datos_Referencia!$H$13</xm:f>
            <x14:dxf>
              <font>
                <color auto="1"/>
              </font>
              <fill>
                <patternFill>
                  <bgColor theme="1" tint="0.499984740745262"/>
                </patternFill>
              </fill>
            </x14:dxf>
          </x14:cfRule>
          <xm:sqref>Q121</xm:sqref>
        </x14:conditionalFormatting>
        <x14:conditionalFormatting xmlns:xm="http://schemas.microsoft.com/office/excel/2006/main">
          <x14:cfRule type="expression" priority="46" id="{2F9E00DC-8D26-FF4D-BBAD-3185198B743B}">
            <xm:f>Q$24=Datos_Referencia!$H$13</xm:f>
            <x14:dxf>
              <font>
                <color auto="1"/>
              </font>
              <fill>
                <patternFill>
                  <bgColor theme="1" tint="0.499984740745262"/>
                </patternFill>
              </fill>
            </x14:dxf>
          </x14:cfRule>
          <xm:sqref>Q124</xm:sqref>
        </x14:conditionalFormatting>
        <x14:conditionalFormatting xmlns:xm="http://schemas.microsoft.com/office/excel/2006/main">
          <x14:cfRule type="expression" priority="45" id="{52AA9D6D-F271-B547-B556-0BB4AD20BF3C}">
            <xm:f>Q$24=Datos_Referencia!$H$13</xm:f>
            <x14:dxf>
              <font>
                <color auto="1"/>
              </font>
              <fill>
                <patternFill>
                  <bgColor theme="1" tint="0.499984740745262"/>
                </patternFill>
              </fill>
            </x14:dxf>
          </x14:cfRule>
          <xm:sqref>Q129</xm:sqref>
        </x14:conditionalFormatting>
        <x14:conditionalFormatting xmlns:xm="http://schemas.microsoft.com/office/excel/2006/main">
          <x14:cfRule type="expression" priority="44" id="{1E3CADA0-C00D-4B42-A58D-4817B00758F8}">
            <xm:f>Q$24=Datos_Referencia!$H$13</xm:f>
            <x14:dxf>
              <font>
                <color auto="1"/>
              </font>
              <fill>
                <patternFill>
                  <bgColor theme="1" tint="0.499984740745262"/>
                </patternFill>
              </fill>
            </x14:dxf>
          </x14:cfRule>
          <xm:sqref>Q132</xm:sqref>
        </x14:conditionalFormatting>
        <x14:conditionalFormatting xmlns:xm="http://schemas.microsoft.com/office/excel/2006/main">
          <x14:cfRule type="expression" priority="41" id="{69521E60-89A8-054D-A025-6BB4CD26240E}">
            <xm:f>S$24=Datos_Referencia!$H$14</xm:f>
            <x14:dxf>
              <font>
                <color auto="1"/>
              </font>
              <fill>
                <patternFill>
                  <bgColor theme="1" tint="0.499984740745262"/>
                </patternFill>
              </fill>
            </x14:dxf>
          </x14:cfRule>
          <xm:sqref>S26:S29</xm:sqref>
        </x14:conditionalFormatting>
        <x14:conditionalFormatting xmlns:xm="http://schemas.microsoft.com/office/excel/2006/main">
          <x14:cfRule type="expression" priority="42" id="{7A2780D6-70EA-044B-B4D7-3CC755520C5A}">
            <xm:f>#REF!=Datos_Referencia!#REF!</xm:f>
            <x14:dxf>
              <font>
                <color auto="1"/>
              </font>
              <fill>
                <patternFill>
                  <bgColor theme="1" tint="0.499984740745262"/>
                </patternFill>
              </fill>
            </x14:dxf>
          </x14:cfRule>
          <x14:cfRule type="expression" priority="43" id="{565EAA1B-E273-D24A-AD24-9606DB47A7E0}">
            <xm:f>S$19=Datos_Referencia!$H$7</xm:f>
            <x14:dxf>
              <font>
                <color auto="1"/>
              </font>
              <fill>
                <patternFill>
                  <bgColor theme="1" tint="0.499984740745262"/>
                </patternFill>
              </fill>
            </x14:dxf>
          </x14:cfRule>
          <xm:sqref>S76</xm:sqref>
        </x14:conditionalFormatting>
        <x14:conditionalFormatting xmlns:xm="http://schemas.microsoft.com/office/excel/2006/main">
          <x14:cfRule type="expression" priority="40" id="{FF38D3A6-678A-A040-9080-9554F96DC74B}">
            <xm:f>S$24=Datos_Referencia!$H$13</xm:f>
            <x14:dxf>
              <font>
                <color auto="1"/>
              </font>
              <fill>
                <patternFill>
                  <bgColor theme="1" tint="0.499984740745262"/>
                </patternFill>
              </fill>
            </x14:dxf>
          </x14:cfRule>
          <xm:sqref>S97</xm:sqref>
        </x14:conditionalFormatting>
        <x14:conditionalFormatting xmlns:xm="http://schemas.microsoft.com/office/excel/2006/main">
          <x14:cfRule type="expression" priority="39" id="{D24555EC-48FE-AD4B-A5D2-6958CC5A2EDE}">
            <xm:f>S$24=Datos_Referencia!$H$13</xm:f>
            <x14:dxf>
              <font>
                <color auto="1"/>
              </font>
              <fill>
                <patternFill>
                  <bgColor theme="1" tint="0.499984740745262"/>
                </patternFill>
              </fill>
            </x14:dxf>
          </x14:cfRule>
          <xm:sqref>S100</xm:sqref>
        </x14:conditionalFormatting>
        <x14:conditionalFormatting xmlns:xm="http://schemas.microsoft.com/office/excel/2006/main">
          <x14:cfRule type="expression" priority="38" id="{D7F3B1FC-B4DE-5E47-B658-D2804E4FD7CD}">
            <xm:f>S$24=Datos_Referencia!$H$13</xm:f>
            <x14:dxf>
              <font>
                <color auto="1"/>
              </font>
              <fill>
                <patternFill>
                  <bgColor theme="1" tint="0.499984740745262"/>
                </patternFill>
              </fill>
            </x14:dxf>
          </x14:cfRule>
          <xm:sqref>S105</xm:sqref>
        </x14:conditionalFormatting>
        <x14:conditionalFormatting xmlns:xm="http://schemas.microsoft.com/office/excel/2006/main">
          <x14:cfRule type="expression" priority="37" id="{1515FBA2-13E3-A94C-96F9-1CB10D1D8D76}">
            <xm:f>S$24=Datos_Referencia!$H$13</xm:f>
            <x14:dxf>
              <font>
                <color auto="1"/>
              </font>
              <fill>
                <patternFill>
                  <bgColor theme="1" tint="0.499984740745262"/>
                </patternFill>
              </fill>
            </x14:dxf>
          </x14:cfRule>
          <xm:sqref>S108</xm:sqref>
        </x14:conditionalFormatting>
        <x14:conditionalFormatting xmlns:xm="http://schemas.microsoft.com/office/excel/2006/main">
          <x14:cfRule type="expression" priority="36" id="{22F420E2-4B9E-954D-ACB6-BC4923560C15}">
            <xm:f>S$24=Datos_Referencia!$H$13</xm:f>
            <x14:dxf>
              <font>
                <color auto="1"/>
              </font>
              <fill>
                <patternFill>
                  <bgColor theme="1" tint="0.499984740745262"/>
                </patternFill>
              </fill>
            </x14:dxf>
          </x14:cfRule>
          <xm:sqref>S113</xm:sqref>
        </x14:conditionalFormatting>
        <x14:conditionalFormatting xmlns:xm="http://schemas.microsoft.com/office/excel/2006/main">
          <x14:cfRule type="expression" priority="35" id="{C77A3DAE-C119-0844-9B04-DEC776C28D2C}">
            <xm:f>S$24=Datos_Referencia!$H$13</xm:f>
            <x14:dxf>
              <font>
                <color auto="1"/>
              </font>
              <fill>
                <patternFill>
                  <bgColor theme="1" tint="0.499984740745262"/>
                </patternFill>
              </fill>
            </x14:dxf>
          </x14:cfRule>
          <xm:sqref>S116</xm:sqref>
        </x14:conditionalFormatting>
        <x14:conditionalFormatting xmlns:xm="http://schemas.microsoft.com/office/excel/2006/main">
          <x14:cfRule type="expression" priority="34" id="{C53AC264-4BCA-0D4E-830D-C71C26CC3F98}">
            <xm:f>S$24=Datos_Referencia!$H$13</xm:f>
            <x14:dxf>
              <font>
                <color auto="1"/>
              </font>
              <fill>
                <patternFill>
                  <bgColor theme="1" tint="0.499984740745262"/>
                </patternFill>
              </fill>
            </x14:dxf>
          </x14:cfRule>
          <xm:sqref>S121</xm:sqref>
        </x14:conditionalFormatting>
        <x14:conditionalFormatting xmlns:xm="http://schemas.microsoft.com/office/excel/2006/main">
          <x14:cfRule type="expression" priority="33" id="{3BE38B06-305C-8641-B38D-1C55EF7AB500}">
            <xm:f>S$24=Datos_Referencia!$H$13</xm:f>
            <x14:dxf>
              <font>
                <color auto="1"/>
              </font>
              <fill>
                <patternFill>
                  <bgColor theme="1" tint="0.499984740745262"/>
                </patternFill>
              </fill>
            </x14:dxf>
          </x14:cfRule>
          <xm:sqref>S124</xm:sqref>
        </x14:conditionalFormatting>
        <x14:conditionalFormatting xmlns:xm="http://schemas.microsoft.com/office/excel/2006/main">
          <x14:cfRule type="expression" priority="32" id="{AC3C8A0E-2B41-5F45-A62C-203C3CE57CC8}">
            <xm:f>S$24=Datos_Referencia!$H$13</xm:f>
            <x14:dxf>
              <font>
                <color auto="1"/>
              </font>
              <fill>
                <patternFill>
                  <bgColor theme="1" tint="0.499984740745262"/>
                </patternFill>
              </fill>
            </x14:dxf>
          </x14:cfRule>
          <xm:sqref>S129</xm:sqref>
        </x14:conditionalFormatting>
        <x14:conditionalFormatting xmlns:xm="http://schemas.microsoft.com/office/excel/2006/main">
          <x14:cfRule type="expression" priority="31" id="{72D95F18-F341-CC48-91DA-050DFC3A2F55}">
            <xm:f>S$24=Datos_Referencia!$H$13</xm:f>
            <x14:dxf>
              <font>
                <color auto="1"/>
              </font>
              <fill>
                <patternFill>
                  <bgColor theme="1" tint="0.499984740745262"/>
                </patternFill>
              </fill>
            </x14:dxf>
          </x14:cfRule>
          <xm:sqref>S132</xm:sqref>
        </x14:conditionalFormatting>
        <x14:conditionalFormatting xmlns:xm="http://schemas.microsoft.com/office/excel/2006/main">
          <x14:cfRule type="expression" priority="29" id="{519CD3DD-6D28-0243-9060-0D10BF8D0264}">
            <xm:f>#REF!=Datos_Referencia!#REF!</xm:f>
            <x14:dxf>
              <font>
                <color auto="1"/>
              </font>
              <fill>
                <patternFill>
                  <bgColor theme="1" tint="0.499984740745262"/>
                </patternFill>
              </fill>
            </x14:dxf>
          </x14:cfRule>
          <x14:cfRule type="expression" priority="30" id="{BAE670EB-B9AF-7F44-87F6-57C20CEB37E2}">
            <xm:f>U$19=Datos_Referencia!$H$7</xm:f>
            <x14:dxf>
              <font>
                <color auto="1"/>
              </font>
              <fill>
                <patternFill>
                  <bgColor theme="1" tint="0.499984740745262"/>
                </patternFill>
              </fill>
            </x14:dxf>
          </x14:cfRule>
          <xm:sqref>U76</xm:sqref>
        </x14:conditionalFormatting>
        <x14:conditionalFormatting xmlns:xm="http://schemas.microsoft.com/office/excel/2006/main">
          <x14:cfRule type="expression" priority="27" id="{3076E5D2-2D1F-914F-8362-864AF4999AA3}">
            <xm:f>U$24=Datos_Referencia!$H$13</xm:f>
            <x14:dxf>
              <font>
                <color auto="1"/>
              </font>
              <fill>
                <patternFill>
                  <bgColor theme="1" tint="0.499984740745262"/>
                </patternFill>
              </fill>
            </x14:dxf>
          </x14:cfRule>
          <xm:sqref>U97</xm:sqref>
        </x14:conditionalFormatting>
        <x14:conditionalFormatting xmlns:xm="http://schemas.microsoft.com/office/excel/2006/main">
          <x14:cfRule type="expression" priority="26" id="{03B08CEA-5A86-8340-90A6-90D20592843B}">
            <xm:f>U$24=Datos_Referencia!$H$13</xm:f>
            <x14:dxf>
              <font>
                <color auto="1"/>
              </font>
              <fill>
                <patternFill>
                  <bgColor theme="1" tint="0.499984740745262"/>
                </patternFill>
              </fill>
            </x14:dxf>
          </x14:cfRule>
          <xm:sqref>U100</xm:sqref>
        </x14:conditionalFormatting>
        <x14:conditionalFormatting xmlns:xm="http://schemas.microsoft.com/office/excel/2006/main">
          <x14:cfRule type="expression" priority="25" id="{A73B3C01-EF79-7348-ADA6-84539F81FCC8}">
            <xm:f>U$24=Datos_Referencia!$H$13</xm:f>
            <x14:dxf>
              <font>
                <color auto="1"/>
              </font>
              <fill>
                <patternFill>
                  <bgColor theme="1" tint="0.499984740745262"/>
                </patternFill>
              </fill>
            </x14:dxf>
          </x14:cfRule>
          <xm:sqref>U105</xm:sqref>
        </x14:conditionalFormatting>
        <x14:conditionalFormatting xmlns:xm="http://schemas.microsoft.com/office/excel/2006/main">
          <x14:cfRule type="expression" priority="24" id="{715AECCF-F9D1-E147-81F3-DC6FD6B0CADA}">
            <xm:f>U$24=Datos_Referencia!$H$13</xm:f>
            <x14:dxf>
              <font>
                <color auto="1"/>
              </font>
              <fill>
                <patternFill>
                  <bgColor theme="1" tint="0.499984740745262"/>
                </patternFill>
              </fill>
            </x14:dxf>
          </x14:cfRule>
          <xm:sqref>U108</xm:sqref>
        </x14:conditionalFormatting>
        <x14:conditionalFormatting xmlns:xm="http://schemas.microsoft.com/office/excel/2006/main">
          <x14:cfRule type="expression" priority="23" id="{5005A194-7264-9841-8487-92908E7D1605}">
            <xm:f>U$24=Datos_Referencia!$H$13</xm:f>
            <x14:dxf>
              <font>
                <color auto="1"/>
              </font>
              <fill>
                <patternFill>
                  <bgColor theme="1" tint="0.499984740745262"/>
                </patternFill>
              </fill>
            </x14:dxf>
          </x14:cfRule>
          <xm:sqref>U113</xm:sqref>
        </x14:conditionalFormatting>
        <x14:conditionalFormatting xmlns:xm="http://schemas.microsoft.com/office/excel/2006/main">
          <x14:cfRule type="expression" priority="22" id="{D4A48F9D-0196-3342-8160-1EE6453337BE}">
            <xm:f>U$24=Datos_Referencia!$H$13</xm:f>
            <x14:dxf>
              <font>
                <color auto="1"/>
              </font>
              <fill>
                <patternFill>
                  <bgColor theme="1" tint="0.499984740745262"/>
                </patternFill>
              </fill>
            </x14:dxf>
          </x14:cfRule>
          <xm:sqref>U116</xm:sqref>
        </x14:conditionalFormatting>
        <x14:conditionalFormatting xmlns:xm="http://schemas.microsoft.com/office/excel/2006/main">
          <x14:cfRule type="expression" priority="21" id="{12146E0D-49F8-AB48-BCDA-5CA8BE0618C3}">
            <xm:f>U$24=Datos_Referencia!$H$13</xm:f>
            <x14:dxf>
              <font>
                <color auto="1"/>
              </font>
              <fill>
                <patternFill>
                  <bgColor theme="1" tint="0.499984740745262"/>
                </patternFill>
              </fill>
            </x14:dxf>
          </x14:cfRule>
          <xm:sqref>U121</xm:sqref>
        </x14:conditionalFormatting>
        <x14:conditionalFormatting xmlns:xm="http://schemas.microsoft.com/office/excel/2006/main">
          <x14:cfRule type="expression" priority="20" id="{AC407CFC-985B-DA4C-8636-1DD0506F95A0}">
            <xm:f>U$24=Datos_Referencia!$H$13</xm:f>
            <x14:dxf>
              <font>
                <color auto="1"/>
              </font>
              <fill>
                <patternFill>
                  <bgColor theme="1" tint="0.499984740745262"/>
                </patternFill>
              </fill>
            </x14:dxf>
          </x14:cfRule>
          <xm:sqref>U124</xm:sqref>
        </x14:conditionalFormatting>
        <x14:conditionalFormatting xmlns:xm="http://schemas.microsoft.com/office/excel/2006/main">
          <x14:cfRule type="expression" priority="19" id="{CD47DBA6-A52C-C543-A7D8-B0EB3140D1E2}">
            <xm:f>U$24=Datos_Referencia!$H$13</xm:f>
            <x14:dxf>
              <font>
                <color auto="1"/>
              </font>
              <fill>
                <patternFill>
                  <bgColor theme="1" tint="0.499984740745262"/>
                </patternFill>
              </fill>
            </x14:dxf>
          </x14:cfRule>
          <xm:sqref>U129</xm:sqref>
        </x14:conditionalFormatting>
        <x14:conditionalFormatting xmlns:xm="http://schemas.microsoft.com/office/excel/2006/main">
          <x14:cfRule type="expression" priority="18" id="{5D57258E-59D9-6F4A-9CCB-FC0C2F861BCC}">
            <xm:f>U$24=Datos_Referencia!$H$13</xm:f>
            <x14:dxf>
              <font>
                <color auto="1"/>
              </font>
              <fill>
                <patternFill>
                  <bgColor theme="1" tint="0.499984740745262"/>
                </patternFill>
              </fill>
            </x14:dxf>
          </x14:cfRule>
          <xm:sqref>U132</xm:sqref>
        </x14:conditionalFormatting>
        <x14:conditionalFormatting xmlns:xm="http://schemas.microsoft.com/office/excel/2006/main">
          <x14:cfRule type="expression" priority="15" id="{D7D13399-FB6D-8542-8D27-3F41FCE37057}">
            <xm:f>W$24=Datos_Referencia!$H$14</xm:f>
            <x14:dxf>
              <font>
                <color auto="1"/>
              </font>
              <fill>
                <patternFill>
                  <bgColor theme="1" tint="0.499984740745262"/>
                </patternFill>
              </fill>
            </x14:dxf>
          </x14:cfRule>
          <xm:sqref>W26:W29</xm:sqref>
        </x14:conditionalFormatting>
        <x14:conditionalFormatting xmlns:xm="http://schemas.microsoft.com/office/excel/2006/main">
          <x14:cfRule type="expression" priority="16" id="{5F2CADD1-EDE9-254B-841C-F3434774887E}">
            <xm:f>#REF!=Datos_Referencia!#REF!</xm:f>
            <x14:dxf>
              <font>
                <color auto="1"/>
              </font>
              <fill>
                <patternFill>
                  <bgColor theme="1" tint="0.499984740745262"/>
                </patternFill>
              </fill>
            </x14:dxf>
          </x14:cfRule>
          <x14:cfRule type="expression" priority="17" id="{60162693-6BE7-824F-BF31-28DD59924EE7}">
            <xm:f>W$19=Datos_Referencia!$H$7</xm:f>
            <x14:dxf>
              <font>
                <color auto="1"/>
              </font>
              <fill>
                <patternFill>
                  <bgColor theme="1" tint="0.499984740745262"/>
                </patternFill>
              </fill>
            </x14:dxf>
          </x14:cfRule>
          <xm:sqref>W76</xm:sqref>
        </x14:conditionalFormatting>
        <x14:conditionalFormatting xmlns:xm="http://schemas.microsoft.com/office/excel/2006/main">
          <x14:cfRule type="expression" priority="14" id="{24BA25BE-06DF-2147-9A20-71BA0506C088}">
            <xm:f>W$24=Datos_Referencia!$H$13</xm:f>
            <x14:dxf>
              <font>
                <color auto="1"/>
              </font>
              <fill>
                <patternFill>
                  <bgColor theme="1" tint="0.499984740745262"/>
                </patternFill>
              </fill>
            </x14:dxf>
          </x14:cfRule>
          <xm:sqref>W97</xm:sqref>
        </x14:conditionalFormatting>
        <x14:conditionalFormatting xmlns:xm="http://schemas.microsoft.com/office/excel/2006/main">
          <x14:cfRule type="expression" priority="13" id="{8C0345BF-CFF0-9F47-AF05-BA438350C4BD}">
            <xm:f>W$24=Datos_Referencia!$H$13</xm:f>
            <x14:dxf>
              <font>
                <color auto="1"/>
              </font>
              <fill>
                <patternFill>
                  <bgColor theme="1" tint="0.499984740745262"/>
                </patternFill>
              </fill>
            </x14:dxf>
          </x14:cfRule>
          <xm:sqref>W100</xm:sqref>
        </x14:conditionalFormatting>
        <x14:conditionalFormatting xmlns:xm="http://schemas.microsoft.com/office/excel/2006/main">
          <x14:cfRule type="expression" priority="12" id="{3C64E41F-C20D-0E47-888C-78DB32C06A38}">
            <xm:f>W$24=Datos_Referencia!$H$13</xm:f>
            <x14:dxf>
              <font>
                <color auto="1"/>
              </font>
              <fill>
                <patternFill>
                  <bgColor theme="1" tint="0.499984740745262"/>
                </patternFill>
              </fill>
            </x14:dxf>
          </x14:cfRule>
          <xm:sqref>W105</xm:sqref>
        </x14:conditionalFormatting>
        <x14:conditionalFormatting xmlns:xm="http://schemas.microsoft.com/office/excel/2006/main">
          <x14:cfRule type="expression" priority="11" id="{FD743B03-6658-7546-8B54-35C9122374C4}">
            <xm:f>W$24=Datos_Referencia!$H$13</xm:f>
            <x14:dxf>
              <font>
                <color auto="1"/>
              </font>
              <fill>
                <patternFill>
                  <bgColor theme="1" tint="0.499984740745262"/>
                </patternFill>
              </fill>
            </x14:dxf>
          </x14:cfRule>
          <xm:sqref>W108</xm:sqref>
        </x14:conditionalFormatting>
        <x14:conditionalFormatting xmlns:xm="http://schemas.microsoft.com/office/excel/2006/main">
          <x14:cfRule type="expression" priority="10" id="{53C54579-4F58-6444-9F74-4CDE06D3BE5F}">
            <xm:f>W$24=Datos_Referencia!$H$13</xm:f>
            <x14:dxf>
              <font>
                <color auto="1"/>
              </font>
              <fill>
                <patternFill>
                  <bgColor theme="1" tint="0.499984740745262"/>
                </patternFill>
              </fill>
            </x14:dxf>
          </x14:cfRule>
          <xm:sqref>W113</xm:sqref>
        </x14:conditionalFormatting>
        <x14:conditionalFormatting xmlns:xm="http://schemas.microsoft.com/office/excel/2006/main">
          <x14:cfRule type="expression" priority="9" id="{60ED87C3-376D-6848-91DD-8A93C4810305}">
            <xm:f>W$24=Datos_Referencia!$H$13</xm:f>
            <x14:dxf>
              <font>
                <color auto="1"/>
              </font>
              <fill>
                <patternFill>
                  <bgColor theme="1" tint="0.499984740745262"/>
                </patternFill>
              </fill>
            </x14:dxf>
          </x14:cfRule>
          <xm:sqref>W116</xm:sqref>
        </x14:conditionalFormatting>
        <x14:conditionalFormatting xmlns:xm="http://schemas.microsoft.com/office/excel/2006/main">
          <x14:cfRule type="expression" priority="8" id="{747985B3-0226-7949-98A8-5E1F274F8F69}">
            <xm:f>W$24=Datos_Referencia!$H$13</xm:f>
            <x14:dxf>
              <font>
                <color auto="1"/>
              </font>
              <fill>
                <patternFill>
                  <bgColor theme="1" tint="0.499984740745262"/>
                </patternFill>
              </fill>
            </x14:dxf>
          </x14:cfRule>
          <xm:sqref>W121</xm:sqref>
        </x14:conditionalFormatting>
        <x14:conditionalFormatting xmlns:xm="http://schemas.microsoft.com/office/excel/2006/main">
          <x14:cfRule type="expression" priority="7" id="{A7985534-4767-6849-8854-B206A82AD6EA}">
            <xm:f>W$24=Datos_Referencia!$H$13</xm:f>
            <x14:dxf>
              <font>
                <color auto="1"/>
              </font>
              <fill>
                <patternFill>
                  <bgColor theme="1" tint="0.499984740745262"/>
                </patternFill>
              </fill>
            </x14:dxf>
          </x14:cfRule>
          <xm:sqref>W124</xm:sqref>
        </x14:conditionalFormatting>
        <x14:conditionalFormatting xmlns:xm="http://schemas.microsoft.com/office/excel/2006/main">
          <x14:cfRule type="expression" priority="6" id="{DB404F46-745E-664C-83C3-0953C5674590}">
            <xm:f>W$24=Datos_Referencia!$H$13</xm:f>
            <x14:dxf>
              <font>
                <color auto="1"/>
              </font>
              <fill>
                <patternFill>
                  <bgColor theme="1" tint="0.499984740745262"/>
                </patternFill>
              </fill>
            </x14:dxf>
          </x14:cfRule>
          <xm:sqref>W129</xm:sqref>
        </x14:conditionalFormatting>
        <x14:conditionalFormatting xmlns:xm="http://schemas.microsoft.com/office/excel/2006/main">
          <x14:cfRule type="expression" priority="5" id="{2B963F0D-DEE6-B048-8548-68FC82EEAA1C}">
            <xm:f>W$24=Datos_Referencia!$H$13</xm:f>
            <x14:dxf>
              <font>
                <color auto="1"/>
              </font>
              <fill>
                <patternFill>
                  <bgColor theme="1" tint="0.499984740745262"/>
                </patternFill>
              </fill>
            </x14:dxf>
          </x14:cfRule>
          <xm:sqref>W132</xm:sqref>
        </x14:conditionalFormatting>
        <x14:conditionalFormatting xmlns:xm="http://schemas.microsoft.com/office/excel/2006/main">
          <x14:cfRule type="expression" priority="4" id="{31241341-D1AE-3748-A630-D4726EA831CC}">
            <xm:f>M$24=Datos_Referencia!$H$14</xm:f>
            <x14:dxf>
              <font>
                <color auto="1"/>
              </font>
              <fill>
                <patternFill>
                  <bgColor theme="1" tint="0.499984740745262"/>
                </patternFill>
              </fill>
            </x14:dxf>
          </x14:cfRule>
          <xm:sqref>M26:M29</xm:sqref>
        </x14:conditionalFormatting>
        <x14:conditionalFormatting xmlns:xm="http://schemas.microsoft.com/office/excel/2006/main">
          <x14:cfRule type="expression" priority="3" id="{296B0004-4D88-6C48-9656-AE173B5B6B10}">
            <xm:f>U$24=Datos_Referencia!$H$14</xm:f>
            <x14:dxf>
              <font>
                <color auto="1"/>
              </font>
              <fill>
                <patternFill>
                  <bgColor theme="1" tint="0.499984740745262"/>
                </patternFill>
              </fill>
            </x14:dxf>
          </x14:cfRule>
          <xm:sqref>U26:U29</xm:sqref>
        </x14:conditionalFormatting>
        <x14:conditionalFormatting xmlns:xm="http://schemas.microsoft.com/office/excel/2006/main">
          <x14:cfRule type="expression" priority="2" id="{F58E1B8F-6738-DF4B-9CE0-77A56B1C7948}">
            <xm:f>Q$24=Datos_Referencia!$H$14</xm:f>
            <x14:dxf>
              <font>
                <color auto="1"/>
              </font>
              <fill>
                <patternFill>
                  <bgColor theme="1" tint="0.499984740745262"/>
                </patternFill>
              </fill>
            </x14:dxf>
          </x14:cfRule>
          <xm:sqref>Q26:Q29</xm:sqref>
        </x14:conditionalFormatting>
        <x14:conditionalFormatting xmlns:xm="http://schemas.microsoft.com/office/excel/2006/main">
          <x14:cfRule type="expression" priority="1" id="{E241BF7A-5231-4446-A199-3BF20C9B775B}">
            <xm:f>I$24=Datos_Referencia!$H$14</xm:f>
            <x14:dxf>
              <font>
                <color auto="1"/>
              </font>
              <fill>
                <patternFill>
                  <bgColor theme="1" tint="0.499984740745262"/>
                </patternFill>
              </fill>
            </x14:dxf>
          </x14:cfRule>
          <xm:sqref>I26:I29</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643669A6-290D-2342-B5A6-646D53682A7B}">
          <x14:formula1>
            <xm:f>Datos_Referencia!$H$5:$H$7</xm:f>
          </x14:formula1>
          <xm:sqref>E19 U19 G19 I19 K19 M19 O19 Q19 S19 W19</xm:sqref>
        </x14:dataValidation>
        <x14:dataValidation type="list" allowBlank="1" showInputMessage="1" showErrorMessage="1" xr:uid="{E5E9078C-C87A-154E-92BF-FA317CFAB45D}">
          <x14:formula1>
            <xm:f>Datos_Referencia!$H$12:$H$14</xm:f>
          </x14:formula1>
          <xm:sqref>E24 U24 G24 I24 K24 M24 O24 Q24 S24 W24</xm:sqref>
        </x14:dataValidation>
        <x14:dataValidation type="list" operator="equal" allowBlank="1" showErrorMessage="1" xr:uid="{AEC61D2E-AE77-694D-A7CD-745FF67DAF30}">
          <x14:formula1>
            <xm:f>Datos_Referencia!$B$5:$B$33</xm:f>
          </x14:formula1>
          <x14:formula2>
            <xm:f>0</xm:f>
          </x14:formula2>
          <xm:sqref>E10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NB92"/>
  <sheetViews>
    <sheetView topLeftCell="A64" zoomScaleNormal="100" workbookViewId="0"/>
  </sheetViews>
  <sheetFormatPr baseColWidth="10" defaultColWidth="8.875" defaultRowHeight="14.25" outlineLevelRow="1" outlineLevelCol="1" x14ac:dyDescent="0.2"/>
  <cols>
    <col min="1" max="2" width="3.875" style="1" customWidth="1"/>
    <col min="3" max="3" width="75.5" style="1" customWidth="1"/>
    <col min="4" max="4" width="18" style="89" customWidth="1"/>
    <col min="5" max="5" width="25.125" style="186" customWidth="1"/>
    <col min="6" max="6" width="5.375" style="1" customWidth="1"/>
    <col min="7" max="7" width="25.125" style="186" customWidth="1"/>
    <col min="8" max="8" width="5.375" style="1" customWidth="1" outlineLevel="1"/>
    <col min="9" max="9" width="25.125" style="186" customWidth="1"/>
    <col min="10" max="10" width="5.375" style="1" customWidth="1" outlineLevel="1"/>
    <col min="11" max="11" width="25.125" style="186" customWidth="1"/>
    <col min="12" max="12" width="5.375" style="1" customWidth="1" outlineLevel="1"/>
    <col min="13" max="13" width="25.125" style="186" customWidth="1"/>
    <col min="14" max="14" width="5.375" style="1" customWidth="1" outlineLevel="1"/>
    <col min="15" max="15" width="25.125" style="186" customWidth="1"/>
    <col min="16" max="16" width="5.375" style="1" customWidth="1" outlineLevel="1"/>
    <col min="17" max="17" width="25.125" style="186" customWidth="1"/>
    <col min="18" max="18" width="5.375" style="1" customWidth="1" outlineLevel="1"/>
    <col min="19" max="19" width="25.125" style="186" customWidth="1"/>
    <col min="20" max="20" width="5.375" style="1" customWidth="1" outlineLevel="1"/>
    <col min="21" max="21" width="25.125" style="186" customWidth="1"/>
    <col min="22" max="22" width="5.375" style="1" customWidth="1" outlineLevel="1"/>
    <col min="23" max="23" width="25.125" style="186" customWidth="1"/>
    <col min="24" max="24" width="5" style="1" customWidth="1"/>
    <col min="25" max="25" width="4.5" style="1" customWidth="1"/>
    <col min="26" max="1042" width="10.625" style="1" customWidth="1"/>
  </cols>
  <sheetData>
    <row r="1" spans="1:1042" s="78" customFormat="1" ht="45" customHeight="1" x14ac:dyDescent="0.2">
      <c r="B1" s="79" t="s">
        <v>122</v>
      </c>
      <c r="C1" s="79"/>
      <c r="D1" s="235"/>
      <c r="E1" s="185"/>
      <c r="G1" s="185"/>
      <c r="I1" s="185"/>
      <c r="K1" s="185"/>
      <c r="M1" s="185"/>
      <c r="O1" s="185"/>
      <c r="Q1" s="185"/>
      <c r="S1" s="185"/>
      <c r="U1" s="185"/>
      <c r="W1" s="185"/>
    </row>
    <row r="6" spans="1:1042" ht="15.75" x14ac:dyDescent="0.2">
      <c r="B6" s="212" t="s">
        <v>123</v>
      </c>
      <c r="C6" s="212"/>
      <c r="D6" s="213"/>
      <c r="E6" s="214"/>
      <c r="F6" s="215"/>
      <c r="G6" s="214"/>
      <c r="H6" s="215"/>
      <c r="I6" s="214"/>
      <c r="J6" s="215"/>
      <c r="K6" s="214"/>
      <c r="L6" s="215"/>
      <c r="M6" s="214"/>
      <c r="N6" s="215"/>
      <c r="O6" s="214"/>
      <c r="P6" s="215"/>
      <c r="Q6" s="214"/>
      <c r="R6" s="215"/>
      <c r="S6" s="214"/>
      <c r="T6" s="215"/>
      <c r="U6" s="214"/>
      <c r="V6" s="215"/>
      <c r="W6" s="214"/>
      <c r="X6" s="216"/>
    </row>
    <row r="7" spans="1:1042" ht="15" x14ac:dyDescent="0.2">
      <c r="B7" s="81"/>
      <c r="C7" s="209"/>
      <c r="D7" s="30"/>
      <c r="E7" s="187"/>
      <c r="F7" s="105"/>
      <c r="G7" s="187"/>
      <c r="H7" s="105"/>
      <c r="I7" s="187"/>
      <c r="J7" s="105"/>
      <c r="K7" s="187"/>
      <c r="L7" s="105"/>
      <c r="M7" s="187"/>
      <c r="N7" s="105"/>
      <c r="O7" s="187"/>
      <c r="P7" s="105"/>
      <c r="Q7" s="187"/>
      <c r="R7" s="105"/>
      <c r="S7" s="187"/>
      <c r="T7" s="105"/>
      <c r="U7" s="187"/>
      <c r="V7" s="105"/>
      <c r="W7" s="187"/>
      <c r="X7" s="82"/>
    </row>
    <row r="8" spans="1:1042" ht="15" x14ac:dyDescent="0.2">
      <c r="B8" s="81"/>
      <c r="C8" s="200" t="s">
        <v>124</v>
      </c>
      <c r="D8" s="30"/>
      <c r="E8" s="187"/>
      <c r="F8" s="105"/>
      <c r="G8" s="187"/>
      <c r="H8" s="105"/>
      <c r="I8" s="187"/>
      <c r="J8" s="105"/>
      <c r="K8" s="187"/>
      <c r="L8" s="105"/>
      <c r="M8" s="187"/>
      <c r="N8" s="105"/>
      <c r="O8" s="187"/>
      <c r="P8" s="105"/>
      <c r="Q8" s="187"/>
      <c r="R8" s="105"/>
      <c r="S8" s="187"/>
      <c r="T8" s="105"/>
      <c r="U8" s="187"/>
      <c r="V8" s="105"/>
      <c r="W8" s="187"/>
      <c r="X8" s="82"/>
    </row>
    <row r="9" spans="1:1042" x14ac:dyDescent="0.2">
      <c r="B9" s="83"/>
      <c r="C9" s="217" t="s">
        <v>26</v>
      </c>
      <c r="D9" s="30"/>
      <c r="E9" s="331" t="str">
        <f>IF(Datos_Resultados_CCV!E6="","",Datos_Resultados_CCV!E6)</f>
        <v/>
      </c>
      <c r="F9" s="84"/>
      <c r="G9" s="331" t="str">
        <f>IF(Datos_Resultados_CCV!G6="","",Datos_Resultados_CCV!G6)</f>
        <v/>
      </c>
      <c r="H9" s="84"/>
      <c r="I9" s="331" t="str">
        <f>IF(Datos_Resultados_CCV!I6="","",Datos_Resultados_CCV!I6)</f>
        <v/>
      </c>
      <c r="J9" s="84"/>
      <c r="K9" s="331" t="str">
        <f>IF(Datos_Resultados_CCV!K6="","",Datos_Resultados_CCV!K6)</f>
        <v/>
      </c>
      <c r="L9" s="84"/>
      <c r="M9" s="331" t="str">
        <f>IF(Datos_Resultados_CCV!M6="","",Datos_Resultados_CCV!M6)</f>
        <v/>
      </c>
      <c r="N9" s="84"/>
      <c r="O9" s="331" t="str">
        <f>IF(Datos_Resultados_CCV!O6="","",Datos_Resultados_CCV!O6)</f>
        <v/>
      </c>
      <c r="P9" s="84"/>
      <c r="Q9" s="331" t="str">
        <f>IF(Datos_Resultados_CCV!Q6="","",Datos_Resultados_CCV!Q6)</f>
        <v/>
      </c>
      <c r="R9" s="84"/>
      <c r="S9" s="331" t="str">
        <f>IF(Datos_Resultados_CCV!S6="","",Datos_Resultados_CCV!S6)</f>
        <v/>
      </c>
      <c r="T9" s="84"/>
      <c r="U9" s="331" t="str">
        <f>IF(Datos_Resultados_CCV!U6="","",Datos_Resultados_CCV!U6)</f>
        <v/>
      </c>
      <c r="V9" s="84"/>
      <c r="W9" s="331" t="str">
        <f>IF(Datos_Resultados_CCV!W6="","",Datos_Resultados_CCV!W6)</f>
        <v/>
      </c>
      <c r="X9" s="82"/>
    </row>
    <row r="10" spans="1:1042" x14ac:dyDescent="0.2">
      <c r="B10" s="83"/>
      <c r="C10" s="105" t="s">
        <v>27</v>
      </c>
      <c r="D10" s="30" t="s">
        <v>28</v>
      </c>
      <c r="E10" s="331" t="str">
        <f>IF(Datos_Resultados_CCV!E7="","",Datos_Resultados_CCV!E7)</f>
        <v/>
      </c>
      <c r="F10" s="84"/>
      <c r="G10" s="331" t="str">
        <f>IF(Datos_Resultados_CCV!G7="","",Datos_Resultados_CCV!G7)</f>
        <v/>
      </c>
      <c r="H10" s="84"/>
      <c r="I10" s="331" t="str">
        <f>IF(Datos_Resultados_CCV!I7="","",Datos_Resultados_CCV!I7)</f>
        <v/>
      </c>
      <c r="J10" s="84"/>
      <c r="K10" s="331" t="str">
        <f>IF(Datos_Resultados_CCV!K7="","",Datos_Resultados_CCV!K7)</f>
        <v/>
      </c>
      <c r="L10" s="84"/>
      <c r="M10" s="331" t="str">
        <f>IF(Datos_Resultados_CCV!M7="","",Datos_Resultados_CCV!M7)</f>
        <v/>
      </c>
      <c r="N10" s="84"/>
      <c r="O10" s="331" t="str">
        <f>IF(Datos_Resultados_CCV!O7="","",Datos_Resultados_CCV!O7)</f>
        <v/>
      </c>
      <c r="P10" s="84"/>
      <c r="Q10" s="331" t="str">
        <f>IF(Datos_Resultados_CCV!Q7="","",Datos_Resultados_CCV!Q7)</f>
        <v/>
      </c>
      <c r="R10" s="84"/>
      <c r="S10" s="331" t="str">
        <f>IF(Datos_Resultados_CCV!S7="","",Datos_Resultados_CCV!S7)</f>
        <v/>
      </c>
      <c r="T10" s="84"/>
      <c r="U10" s="331" t="str">
        <f>IF(Datos_Resultados_CCV!U7="","",Datos_Resultados_CCV!U7)</f>
        <v/>
      </c>
      <c r="V10" s="84"/>
      <c r="W10" s="331" t="str">
        <f>IF(Datos_Resultados_CCV!W7="","",Datos_Resultados_CCV!W7)</f>
        <v/>
      </c>
      <c r="X10" s="82"/>
    </row>
    <row r="11" spans="1:1042" ht="15" x14ac:dyDescent="0.2">
      <c r="B11" s="81"/>
      <c r="C11" s="200"/>
      <c r="D11" s="30"/>
      <c r="E11" s="187"/>
      <c r="F11" s="105"/>
      <c r="G11" s="187"/>
      <c r="H11" s="105"/>
      <c r="I11" s="187"/>
      <c r="J11" s="105"/>
      <c r="K11" s="187"/>
      <c r="L11" s="105"/>
      <c r="M11" s="187"/>
      <c r="N11" s="105"/>
      <c r="O11" s="187"/>
      <c r="P11" s="105"/>
      <c r="Q11" s="187"/>
      <c r="R11" s="105"/>
      <c r="S11" s="187"/>
      <c r="T11" s="105"/>
      <c r="U11" s="187"/>
      <c r="V11" s="105"/>
      <c r="W11" s="187"/>
      <c r="X11" s="82"/>
    </row>
    <row r="12" spans="1:1042" s="197" customFormat="1" x14ac:dyDescent="0.2">
      <c r="A12" s="2"/>
      <c r="B12" s="194"/>
      <c r="C12" s="210" t="s">
        <v>125</v>
      </c>
      <c r="D12" s="42"/>
      <c r="E12" s="195"/>
      <c r="F12" s="146"/>
      <c r="G12" s="320" t="str">
        <f>IF($E12="","",$E12)</f>
        <v/>
      </c>
      <c r="H12" s="146"/>
      <c r="I12" s="320" t="str">
        <f>IF($E12="","",$E12)</f>
        <v/>
      </c>
      <c r="J12" s="146"/>
      <c r="K12" s="320" t="str">
        <f>IF($E12="","",$E12)</f>
        <v/>
      </c>
      <c r="L12" s="146"/>
      <c r="M12" s="320" t="str">
        <f>IF($E12="","",$E12)</f>
        <v/>
      </c>
      <c r="N12" s="146"/>
      <c r="O12" s="320" t="str">
        <f>IF($E12="","",$E12)</f>
        <v/>
      </c>
      <c r="P12" s="146"/>
      <c r="Q12" s="320" t="str">
        <f>IF($E12="","",$E12)</f>
        <v/>
      </c>
      <c r="R12" s="146"/>
      <c r="S12" s="320" t="str">
        <f>IF($E12="","",$E12)</f>
        <v/>
      </c>
      <c r="T12" s="146"/>
      <c r="U12" s="320" t="str">
        <f>IF($E12="","",$E12)</f>
        <v/>
      </c>
      <c r="V12" s="146"/>
      <c r="W12" s="320" t="str">
        <f>IF($E12="","",$E12)</f>
        <v/>
      </c>
      <c r="X12" s="196"/>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row>
    <row r="13" spans="1:1042" x14ac:dyDescent="0.2">
      <c r="B13" s="85"/>
      <c r="C13" s="87"/>
      <c r="D13" s="86"/>
      <c r="E13" s="188"/>
      <c r="F13" s="87"/>
      <c r="G13" s="188"/>
      <c r="H13" s="87"/>
      <c r="I13" s="188"/>
      <c r="J13" s="87"/>
      <c r="K13" s="188"/>
      <c r="L13" s="87"/>
      <c r="M13" s="188"/>
      <c r="N13" s="87"/>
      <c r="O13" s="188"/>
      <c r="P13" s="87"/>
      <c r="Q13" s="188"/>
      <c r="R13" s="87"/>
      <c r="S13" s="188"/>
      <c r="T13" s="87"/>
      <c r="U13" s="188"/>
      <c r="V13" s="87"/>
      <c r="W13" s="188"/>
      <c r="X13" s="88"/>
    </row>
    <row r="14" spans="1:1042" ht="15.75" x14ac:dyDescent="0.2">
      <c r="B14" s="211" t="s">
        <v>126</v>
      </c>
      <c r="C14" s="211"/>
      <c r="D14" s="190"/>
      <c r="E14" s="191"/>
      <c r="F14" s="192"/>
      <c r="G14" s="191"/>
      <c r="H14" s="192"/>
      <c r="I14" s="191"/>
      <c r="J14" s="192"/>
      <c r="K14" s="191"/>
      <c r="L14" s="192"/>
      <c r="M14" s="191"/>
      <c r="N14" s="192"/>
      <c r="O14" s="191"/>
      <c r="P14" s="192"/>
      <c r="Q14" s="191"/>
      <c r="R14" s="192"/>
      <c r="S14" s="191"/>
      <c r="T14" s="192"/>
      <c r="U14" s="191"/>
      <c r="V14" s="192"/>
      <c r="W14" s="191"/>
      <c r="X14" s="193"/>
    </row>
    <row r="15" spans="1:1042" x14ac:dyDescent="0.2">
      <c r="B15" s="55"/>
      <c r="C15" s="205"/>
      <c r="D15" s="30"/>
      <c r="E15" s="187"/>
      <c r="F15" s="105"/>
      <c r="G15" s="187"/>
      <c r="H15" s="105"/>
      <c r="I15" s="187"/>
      <c r="J15" s="105"/>
      <c r="K15" s="187"/>
      <c r="L15" s="105"/>
      <c r="M15" s="187"/>
      <c r="N15" s="105"/>
      <c r="O15" s="187"/>
      <c r="P15" s="105"/>
      <c r="Q15" s="187"/>
      <c r="R15" s="105"/>
      <c r="S15" s="187"/>
      <c r="T15" s="105"/>
      <c r="U15" s="187"/>
      <c r="V15" s="105"/>
      <c r="W15" s="187"/>
      <c r="X15" s="56"/>
    </row>
    <row r="16" spans="1:1042" ht="15" x14ac:dyDescent="0.2">
      <c r="B16" s="55"/>
      <c r="C16" s="200" t="s">
        <v>127</v>
      </c>
      <c r="D16" s="30"/>
      <c r="E16" s="269"/>
      <c r="F16" s="269"/>
      <c r="G16" s="269"/>
      <c r="H16" s="38"/>
      <c r="I16" s="269"/>
      <c r="J16" s="38"/>
      <c r="K16" s="269"/>
      <c r="L16" s="38"/>
      <c r="M16" s="269"/>
      <c r="N16" s="38"/>
      <c r="O16" s="269"/>
      <c r="P16" s="38"/>
      <c r="Q16" s="269"/>
      <c r="R16" s="38"/>
      <c r="S16" s="269"/>
      <c r="T16" s="38"/>
      <c r="U16" s="269"/>
      <c r="V16" s="38"/>
      <c r="W16" s="269"/>
      <c r="X16" s="56"/>
    </row>
    <row r="17" spans="1:1042" x14ac:dyDescent="0.2">
      <c r="B17" s="234" t="s">
        <v>25</v>
      </c>
      <c r="C17" s="105" t="s">
        <v>128</v>
      </c>
      <c r="D17" s="150" t="s">
        <v>81</v>
      </c>
      <c r="E17" s="272"/>
      <c r="F17" s="269"/>
      <c r="G17" s="272"/>
      <c r="H17" s="38"/>
      <c r="I17" s="272"/>
      <c r="J17" s="38"/>
      <c r="K17" s="272"/>
      <c r="L17" s="38"/>
      <c r="M17" s="272"/>
      <c r="N17" s="38"/>
      <c r="O17" s="272"/>
      <c r="P17" s="38"/>
      <c r="Q17" s="272"/>
      <c r="R17" s="38"/>
      <c r="S17" s="272"/>
      <c r="T17" s="38"/>
      <c r="U17" s="272"/>
      <c r="V17" s="38"/>
      <c r="W17" s="272"/>
      <c r="X17" s="56"/>
    </row>
    <row r="18" spans="1:1042" s="19" customFormat="1" x14ac:dyDescent="0.2">
      <c r="A18" s="1"/>
      <c r="B18" s="55"/>
      <c r="C18" s="105"/>
      <c r="D18" s="150"/>
      <c r="E18" s="269"/>
      <c r="F18" s="269"/>
      <c r="G18" s="269"/>
      <c r="H18" s="38"/>
      <c r="I18" s="269"/>
      <c r="J18" s="38"/>
      <c r="K18" s="269"/>
      <c r="L18" s="38"/>
      <c r="M18" s="269"/>
      <c r="N18" s="38"/>
      <c r="O18" s="269"/>
      <c r="P18" s="38"/>
      <c r="Q18" s="269"/>
      <c r="R18" s="38"/>
      <c r="S18" s="269"/>
      <c r="T18" s="38"/>
      <c r="U18" s="269"/>
      <c r="V18" s="38"/>
      <c r="W18" s="269"/>
      <c r="X18" s="56"/>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row>
    <row r="19" spans="1:1042" s="19" customFormat="1" ht="15" x14ac:dyDescent="0.2">
      <c r="A19" s="1"/>
      <c r="B19" s="234" t="s">
        <v>25</v>
      </c>
      <c r="C19" s="200" t="s">
        <v>129</v>
      </c>
      <c r="D19" s="30"/>
      <c r="E19" s="38"/>
      <c r="F19" s="38"/>
      <c r="G19" s="38"/>
      <c r="H19" s="38"/>
      <c r="I19" s="38"/>
      <c r="J19" s="38"/>
      <c r="K19" s="38"/>
      <c r="L19" s="38"/>
      <c r="M19" s="38"/>
      <c r="N19" s="38"/>
      <c r="O19" s="38"/>
      <c r="P19" s="38"/>
      <c r="Q19" s="38"/>
      <c r="R19" s="38"/>
      <c r="S19" s="38"/>
      <c r="T19" s="38"/>
      <c r="U19" s="38"/>
      <c r="V19" s="38"/>
      <c r="W19" s="38"/>
      <c r="X19" s="56"/>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row>
    <row r="20" spans="1:1042" x14ac:dyDescent="0.2">
      <c r="B20" s="234" t="s">
        <v>25</v>
      </c>
      <c r="C20" s="105" t="s">
        <v>69</v>
      </c>
      <c r="D20" s="30" t="s">
        <v>130</v>
      </c>
      <c r="E20" s="268"/>
      <c r="F20" s="269"/>
      <c r="G20" s="268"/>
      <c r="H20" s="38"/>
      <c r="I20" s="268"/>
      <c r="J20" s="38"/>
      <c r="K20" s="268"/>
      <c r="L20" s="38"/>
      <c r="M20" s="268"/>
      <c r="N20" s="38"/>
      <c r="O20" s="268"/>
      <c r="P20" s="38"/>
      <c r="Q20" s="268"/>
      <c r="R20" s="38"/>
      <c r="S20" s="268"/>
      <c r="T20" s="38"/>
      <c r="U20" s="268"/>
      <c r="V20" s="38"/>
      <c r="W20" s="268"/>
      <c r="X20" s="56"/>
    </row>
    <row r="21" spans="1:1042" x14ac:dyDescent="0.2">
      <c r="B21" s="234" t="s">
        <v>25</v>
      </c>
      <c r="C21" s="263" t="s">
        <v>70</v>
      </c>
      <c r="D21" s="30" t="str">
        <f>Datos_Resultados_CCV!$E$11&amp;"/luminaire"</f>
        <v>/luminaire</v>
      </c>
      <c r="E21" s="268"/>
      <c r="F21" s="269"/>
      <c r="G21" s="268"/>
      <c r="H21" s="38"/>
      <c r="I21" s="268"/>
      <c r="J21" s="269"/>
      <c r="K21" s="268"/>
      <c r="L21" s="38"/>
      <c r="M21" s="268"/>
      <c r="N21" s="269"/>
      <c r="O21" s="268"/>
      <c r="P21" s="38"/>
      <c r="Q21" s="268"/>
      <c r="R21" s="269"/>
      <c r="S21" s="268"/>
      <c r="T21" s="38"/>
      <c r="U21" s="268"/>
      <c r="V21" s="269"/>
      <c r="W21" s="268"/>
      <c r="X21" s="56"/>
    </row>
    <row r="22" spans="1:1042" x14ac:dyDescent="0.2">
      <c r="B22" s="234" t="s">
        <v>25</v>
      </c>
      <c r="C22" s="263" t="s">
        <v>71</v>
      </c>
      <c r="D22" s="30" t="str">
        <f>Datos_Resultados_CCV!$E$11&amp;"/luminaire"</f>
        <v>/luminaire</v>
      </c>
      <c r="E22" s="268"/>
      <c r="F22" s="269"/>
      <c r="G22" s="268"/>
      <c r="H22" s="38"/>
      <c r="I22" s="268"/>
      <c r="J22" s="269"/>
      <c r="K22" s="268"/>
      <c r="L22" s="38"/>
      <c r="M22" s="268"/>
      <c r="N22" s="269"/>
      <c r="O22" s="268"/>
      <c r="P22" s="38"/>
      <c r="Q22" s="268"/>
      <c r="R22" s="269"/>
      <c r="S22" s="268"/>
      <c r="T22" s="38"/>
      <c r="U22" s="268"/>
      <c r="V22" s="269"/>
      <c r="W22" s="268"/>
      <c r="X22" s="56"/>
    </row>
    <row r="23" spans="1:1042" x14ac:dyDescent="0.2">
      <c r="B23" s="234" t="s">
        <v>25</v>
      </c>
      <c r="C23" s="263" t="s">
        <v>131</v>
      </c>
      <c r="D23" s="150" t="s">
        <v>83</v>
      </c>
      <c r="E23" s="268"/>
      <c r="F23" s="269"/>
      <c r="G23" s="268"/>
      <c r="H23" s="38"/>
      <c r="I23" s="268"/>
      <c r="J23" s="269"/>
      <c r="K23" s="268"/>
      <c r="L23" s="38"/>
      <c r="M23" s="268"/>
      <c r="N23" s="269"/>
      <c r="O23" s="268"/>
      <c r="P23" s="38"/>
      <c r="Q23" s="268"/>
      <c r="R23" s="269"/>
      <c r="S23" s="268"/>
      <c r="T23" s="38"/>
      <c r="U23" s="268"/>
      <c r="V23" s="269"/>
      <c r="W23" s="268"/>
      <c r="X23" s="56"/>
    </row>
    <row r="24" spans="1:1042" x14ac:dyDescent="0.2">
      <c r="B24" s="234" t="s">
        <v>25</v>
      </c>
      <c r="C24" s="263" t="s">
        <v>132</v>
      </c>
      <c r="D24" s="150"/>
      <c r="E24" s="268"/>
      <c r="F24" s="269"/>
      <c r="G24" s="268"/>
      <c r="H24" s="38"/>
      <c r="I24" s="268"/>
      <c r="J24" s="269"/>
      <c r="K24" s="268"/>
      <c r="L24" s="38"/>
      <c r="M24" s="268"/>
      <c r="N24" s="269"/>
      <c r="O24" s="268"/>
      <c r="P24" s="38"/>
      <c r="Q24" s="268"/>
      <c r="R24" s="269"/>
      <c r="S24" s="268"/>
      <c r="T24" s="38"/>
      <c r="U24" s="268"/>
      <c r="V24" s="269"/>
      <c r="W24" s="268"/>
      <c r="X24" s="56"/>
    </row>
    <row r="25" spans="1:1042" x14ac:dyDescent="0.2">
      <c r="B25" s="234" t="s">
        <v>25</v>
      </c>
      <c r="C25" s="263" t="s">
        <v>133</v>
      </c>
      <c r="D25" s="150" t="s">
        <v>34</v>
      </c>
      <c r="E25" s="268"/>
      <c r="F25" s="269"/>
      <c r="G25" s="268"/>
      <c r="H25" s="38"/>
      <c r="I25" s="268"/>
      <c r="J25" s="269"/>
      <c r="K25" s="268"/>
      <c r="L25" s="38"/>
      <c r="M25" s="268"/>
      <c r="N25" s="269"/>
      <c r="O25" s="268"/>
      <c r="P25" s="38"/>
      <c r="Q25" s="268"/>
      <c r="R25" s="269"/>
      <c r="S25" s="268"/>
      <c r="T25" s="38"/>
      <c r="U25" s="268"/>
      <c r="V25" s="269"/>
      <c r="W25" s="268"/>
      <c r="X25" s="56"/>
    </row>
    <row r="26" spans="1:1042" x14ac:dyDescent="0.2">
      <c r="B26" s="234" t="s">
        <v>25</v>
      </c>
      <c r="C26" s="263" t="s">
        <v>91</v>
      </c>
      <c r="D26" s="150" t="s">
        <v>92</v>
      </c>
      <c r="E26" s="268"/>
      <c r="F26" s="269"/>
      <c r="G26" s="268"/>
      <c r="H26" s="38"/>
      <c r="I26" s="268"/>
      <c r="J26" s="269"/>
      <c r="K26" s="268"/>
      <c r="L26" s="38"/>
      <c r="M26" s="268"/>
      <c r="N26" s="269"/>
      <c r="O26" s="268"/>
      <c r="P26" s="38"/>
      <c r="Q26" s="268"/>
      <c r="R26" s="269"/>
      <c r="S26" s="268"/>
      <c r="T26" s="38"/>
      <c r="U26" s="268"/>
      <c r="V26" s="269"/>
      <c r="W26" s="268"/>
      <c r="X26" s="56"/>
    </row>
    <row r="27" spans="1:1042" x14ac:dyDescent="0.2">
      <c r="B27" s="234" t="s">
        <v>25</v>
      </c>
      <c r="C27" s="263" t="s">
        <v>93</v>
      </c>
      <c r="D27" s="150" t="str">
        <f>Datos_Resultados_CCV!$E$11&amp;"/luminaire"</f>
        <v>/luminaire</v>
      </c>
      <c r="E27" s="268"/>
      <c r="F27" s="269"/>
      <c r="G27" s="268"/>
      <c r="H27" s="38"/>
      <c r="I27" s="268"/>
      <c r="J27" s="269"/>
      <c r="K27" s="268"/>
      <c r="L27" s="38"/>
      <c r="M27" s="268"/>
      <c r="N27" s="269"/>
      <c r="O27" s="268"/>
      <c r="P27" s="38"/>
      <c r="Q27" s="268"/>
      <c r="R27" s="269"/>
      <c r="S27" s="268"/>
      <c r="T27" s="38"/>
      <c r="U27" s="268"/>
      <c r="V27" s="269"/>
      <c r="W27" s="268"/>
      <c r="X27" s="56"/>
    </row>
    <row r="28" spans="1:1042" x14ac:dyDescent="0.2">
      <c r="B28" s="234" t="s">
        <v>25</v>
      </c>
      <c r="C28" s="263" t="s">
        <v>94</v>
      </c>
      <c r="D28" s="150" t="str">
        <f>Datos_Resultados_CCV!$E$11&amp;"/luminaire"</f>
        <v>/luminaire</v>
      </c>
      <c r="E28" s="272"/>
      <c r="F28" s="269"/>
      <c r="G28" s="272"/>
      <c r="H28" s="38"/>
      <c r="I28" s="272"/>
      <c r="J28" s="269"/>
      <c r="K28" s="272"/>
      <c r="L28" s="38"/>
      <c r="M28" s="272"/>
      <c r="N28" s="269"/>
      <c r="O28" s="272"/>
      <c r="P28" s="38"/>
      <c r="Q28" s="272"/>
      <c r="R28" s="269"/>
      <c r="S28" s="272"/>
      <c r="T28" s="38"/>
      <c r="U28" s="272"/>
      <c r="V28" s="269"/>
      <c r="W28" s="272"/>
      <c r="X28" s="56"/>
    </row>
    <row r="29" spans="1:1042" x14ac:dyDescent="0.2">
      <c r="B29" s="234" t="s">
        <v>25</v>
      </c>
      <c r="C29" s="263" t="s">
        <v>95</v>
      </c>
      <c r="D29" s="150" t="s">
        <v>92</v>
      </c>
      <c r="E29" s="268"/>
      <c r="F29" s="269"/>
      <c r="G29" s="268"/>
      <c r="H29" s="38"/>
      <c r="I29" s="268"/>
      <c r="J29" s="269"/>
      <c r="K29" s="268"/>
      <c r="L29" s="38"/>
      <c r="M29" s="268"/>
      <c r="N29" s="269"/>
      <c r="O29" s="268"/>
      <c r="P29" s="38"/>
      <c r="Q29" s="268"/>
      <c r="R29" s="269"/>
      <c r="S29" s="268"/>
      <c r="T29" s="38"/>
      <c r="U29" s="268"/>
      <c r="V29" s="269"/>
      <c r="W29" s="268"/>
      <c r="X29" s="56"/>
    </row>
    <row r="30" spans="1:1042" x14ac:dyDescent="0.2">
      <c r="B30" s="234" t="s">
        <v>25</v>
      </c>
      <c r="C30" s="263" t="s">
        <v>96</v>
      </c>
      <c r="D30" s="150" t="str">
        <f>Datos_Resultados_CCV!$E$11&amp;"/luminaire"</f>
        <v>/luminaire</v>
      </c>
      <c r="E30" s="268"/>
      <c r="F30" s="269"/>
      <c r="G30" s="268"/>
      <c r="H30" s="38"/>
      <c r="I30" s="268"/>
      <c r="J30" s="269"/>
      <c r="K30" s="268"/>
      <c r="L30" s="38"/>
      <c r="M30" s="268"/>
      <c r="N30" s="269"/>
      <c r="O30" s="268"/>
      <c r="P30" s="38"/>
      <c r="Q30" s="268"/>
      <c r="R30" s="269"/>
      <c r="S30" s="268"/>
      <c r="T30" s="38"/>
      <c r="U30" s="268"/>
      <c r="V30" s="269"/>
      <c r="W30" s="268"/>
      <c r="X30" s="56"/>
    </row>
    <row r="31" spans="1:1042" x14ac:dyDescent="0.2">
      <c r="B31" s="234" t="s">
        <v>25</v>
      </c>
      <c r="C31" s="263" t="s">
        <v>97</v>
      </c>
      <c r="D31" s="150" t="str">
        <f>Datos_Resultados_CCV!$E$11&amp;"/luminaire"</f>
        <v>/luminaire</v>
      </c>
      <c r="E31" s="272"/>
      <c r="F31" s="269"/>
      <c r="G31" s="272"/>
      <c r="H31" s="38"/>
      <c r="I31" s="272"/>
      <c r="J31" s="269"/>
      <c r="K31" s="272"/>
      <c r="L31" s="38"/>
      <c r="M31" s="272"/>
      <c r="N31" s="269"/>
      <c r="O31" s="272"/>
      <c r="P31" s="38"/>
      <c r="Q31" s="272"/>
      <c r="R31" s="269"/>
      <c r="S31" s="272"/>
      <c r="T31" s="38"/>
      <c r="U31" s="272"/>
      <c r="V31" s="269"/>
      <c r="W31" s="272"/>
      <c r="X31" s="56"/>
    </row>
    <row r="32" spans="1:1042" x14ac:dyDescent="0.2">
      <c r="B32" s="60"/>
      <c r="C32" s="105"/>
      <c r="D32" s="30"/>
      <c r="E32" s="328"/>
      <c r="F32" s="328"/>
      <c r="G32" s="328"/>
      <c r="H32" s="38"/>
      <c r="I32" s="328"/>
      <c r="J32" s="38"/>
      <c r="K32" s="328"/>
      <c r="L32" s="38"/>
      <c r="M32" s="328"/>
      <c r="N32" s="38"/>
      <c r="O32" s="328"/>
      <c r="P32" s="38"/>
      <c r="Q32" s="328"/>
      <c r="R32" s="38"/>
      <c r="S32" s="328"/>
      <c r="T32" s="38"/>
      <c r="U32" s="328"/>
      <c r="V32" s="38"/>
      <c r="W32" s="328"/>
      <c r="X32" s="56"/>
    </row>
    <row r="33" spans="2:24" x14ac:dyDescent="0.2">
      <c r="B33" s="60"/>
      <c r="C33" s="105" t="s">
        <v>72</v>
      </c>
      <c r="D33" s="30" t="s">
        <v>28</v>
      </c>
      <c r="E33" s="268"/>
      <c r="F33" s="269"/>
      <c r="G33" s="268"/>
      <c r="H33" s="38"/>
      <c r="I33" s="268"/>
      <c r="J33" s="38"/>
      <c r="K33" s="268"/>
      <c r="L33" s="38"/>
      <c r="M33" s="268"/>
      <c r="N33" s="38"/>
      <c r="O33" s="268"/>
      <c r="P33" s="38"/>
      <c r="Q33" s="268"/>
      <c r="R33" s="38"/>
      <c r="S33" s="268"/>
      <c r="T33" s="38"/>
      <c r="U33" s="268"/>
      <c r="V33" s="38"/>
      <c r="W33" s="268"/>
      <c r="X33" s="56"/>
    </row>
    <row r="34" spans="2:24" outlineLevel="1" x14ac:dyDescent="0.2">
      <c r="B34" s="60"/>
      <c r="C34" s="263" t="s">
        <v>70</v>
      </c>
      <c r="D34" s="30" t="str">
        <f>Datos_Resultados_CCV!$E$11&amp;"/luminaire"</f>
        <v>/luminaire</v>
      </c>
      <c r="E34" s="268"/>
      <c r="F34" s="269"/>
      <c r="G34" s="268"/>
      <c r="H34" s="38"/>
      <c r="I34" s="268"/>
      <c r="J34" s="38"/>
      <c r="K34" s="268"/>
      <c r="L34" s="38"/>
      <c r="M34" s="268"/>
      <c r="N34" s="38"/>
      <c r="O34" s="268"/>
      <c r="P34" s="38"/>
      <c r="Q34" s="268"/>
      <c r="R34" s="38"/>
      <c r="S34" s="268"/>
      <c r="T34" s="38"/>
      <c r="U34" s="268"/>
      <c r="V34" s="38"/>
      <c r="W34" s="268"/>
      <c r="X34" s="56"/>
    </row>
    <row r="35" spans="2:24" outlineLevel="1" x14ac:dyDescent="0.2">
      <c r="B35" s="57"/>
      <c r="C35" s="263" t="s">
        <v>71</v>
      </c>
      <c r="D35" s="30" t="str">
        <f>Datos_Resultados_CCV!$E$11&amp;"/luminaire"</f>
        <v>/luminaire</v>
      </c>
      <c r="E35" s="268"/>
      <c r="F35" s="269"/>
      <c r="G35" s="268"/>
      <c r="H35" s="38"/>
      <c r="I35" s="268"/>
      <c r="J35" s="38"/>
      <c r="K35" s="268"/>
      <c r="L35" s="38"/>
      <c r="M35" s="268"/>
      <c r="N35" s="38"/>
      <c r="O35" s="268"/>
      <c r="P35" s="38"/>
      <c r="Q35" s="268"/>
      <c r="R35" s="38"/>
      <c r="S35" s="268"/>
      <c r="T35" s="38"/>
      <c r="U35" s="268"/>
      <c r="V35" s="38"/>
      <c r="W35" s="268"/>
      <c r="X35" s="56"/>
    </row>
    <row r="36" spans="2:24" outlineLevel="1" x14ac:dyDescent="0.2">
      <c r="B36" s="57"/>
      <c r="C36" s="263" t="s">
        <v>131</v>
      </c>
      <c r="D36" s="150" t="s">
        <v>83</v>
      </c>
      <c r="E36" s="268"/>
      <c r="F36" s="269"/>
      <c r="G36" s="268"/>
      <c r="H36" s="38"/>
      <c r="I36" s="268"/>
      <c r="J36" s="38"/>
      <c r="K36" s="268"/>
      <c r="L36" s="38"/>
      <c r="M36" s="268"/>
      <c r="N36" s="38"/>
      <c r="O36" s="268"/>
      <c r="P36" s="38"/>
      <c r="Q36" s="268"/>
      <c r="R36" s="38"/>
      <c r="S36" s="268"/>
      <c r="T36" s="38"/>
      <c r="U36" s="268"/>
      <c r="V36" s="38"/>
      <c r="W36" s="268"/>
      <c r="X36" s="56"/>
    </row>
    <row r="37" spans="2:24" outlineLevel="1" x14ac:dyDescent="0.2">
      <c r="B37" s="57"/>
      <c r="C37" s="263" t="s">
        <v>132</v>
      </c>
      <c r="D37" s="150"/>
      <c r="E37" s="268"/>
      <c r="F37" s="269"/>
      <c r="G37" s="268"/>
      <c r="H37" s="38"/>
      <c r="I37" s="268"/>
      <c r="J37" s="38"/>
      <c r="K37" s="268"/>
      <c r="L37" s="38"/>
      <c r="M37" s="268"/>
      <c r="N37" s="38"/>
      <c r="O37" s="268"/>
      <c r="P37" s="38"/>
      <c r="Q37" s="268"/>
      <c r="R37" s="38"/>
      <c r="S37" s="268"/>
      <c r="T37" s="38"/>
      <c r="U37" s="268"/>
      <c r="V37" s="38"/>
      <c r="W37" s="268"/>
      <c r="X37" s="56"/>
    </row>
    <row r="38" spans="2:24" outlineLevel="1" x14ac:dyDescent="0.2">
      <c r="B38" s="57"/>
      <c r="C38" s="263" t="s">
        <v>133</v>
      </c>
      <c r="D38" s="150" t="s">
        <v>34</v>
      </c>
      <c r="E38" s="268"/>
      <c r="F38" s="269"/>
      <c r="G38" s="268"/>
      <c r="H38" s="38"/>
      <c r="I38" s="268"/>
      <c r="J38" s="38"/>
      <c r="K38" s="268"/>
      <c r="L38" s="38"/>
      <c r="M38" s="268"/>
      <c r="N38" s="38"/>
      <c r="O38" s="268"/>
      <c r="P38" s="38"/>
      <c r="Q38" s="268"/>
      <c r="R38" s="38"/>
      <c r="S38" s="268"/>
      <c r="T38" s="38"/>
      <c r="U38" s="268"/>
      <c r="V38" s="38"/>
      <c r="W38" s="268"/>
      <c r="X38" s="56"/>
    </row>
    <row r="39" spans="2:24" outlineLevel="1" x14ac:dyDescent="0.2">
      <c r="B39" s="57"/>
      <c r="C39" s="263" t="s">
        <v>91</v>
      </c>
      <c r="D39" s="150" t="s">
        <v>92</v>
      </c>
      <c r="E39" s="268"/>
      <c r="F39" s="269"/>
      <c r="G39" s="268"/>
      <c r="H39" s="38"/>
      <c r="I39" s="268"/>
      <c r="J39" s="38"/>
      <c r="K39" s="268"/>
      <c r="L39" s="38"/>
      <c r="M39" s="268"/>
      <c r="N39" s="38"/>
      <c r="O39" s="268"/>
      <c r="P39" s="38"/>
      <c r="Q39" s="268"/>
      <c r="R39" s="38"/>
      <c r="S39" s="268"/>
      <c r="T39" s="38"/>
      <c r="U39" s="268"/>
      <c r="V39" s="38"/>
      <c r="W39" s="268"/>
      <c r="X39" s="56"/>
    </row>
    <row r="40" spans="2:24" outlineLevel="1" x14ac:dyDescent="0.2">
      <c r="B40" s="57"/>
      <c r="C40" s="263" t="s">
        <v>93</v>
      </c>
      <c r="D40" s="150" t="str">
        <f>Datos_Resultados_CCV!$E$11&amp;"/luminaire"</f>
        <v>/luminaire</v>
      </c>
      <c r="E40" s="268"/>
      <c r="F40" s="269"/>
      <c r="G40" s="268"/>
      <c r="H40" s="38"/>
      <c r="I40" s="268"/>
      <c r="J40" s="38"/>
      <c r="K40" s="268"/>
      <c r="L40" s="38"/>
      <c r="M40" s="268"/>
      <c r="N40" s="38"/>
      <c r="O40" s="268"/>
      <c r="P40" s="38"/>
      <c r="Q40" s="268"/>
      <c r="R40" s="38"/>
      <c r="S40" s="268"/>
      <c r="T40" s="38"/>
      <c r="U40" s="268"/>
      <c r="V40" s="38"/>
      <c r="W40" s="268"/>
      <c r="X40" s="56"/>
    </row>
    <row r="41" spans="2:24" outlineLevel="1" x14ac:dyDescent="0.2">
      <c r="B41" s="57"/>
      <c r="C41" s="263" t="s">
        <v>94</v>
      </c>
      <c r="D41" s="150" t="str">
        <f>Datos_Resultados_CCV!$E$11&amp;"/luminaire"</f>
        <v>/luminaire</v>
      </c>
      <c r="E41" s="272"/>
      <c r="F41" s="269"/>
      <c r="G41" s="272"/>
      <c r="H41" s="38"/>
      <c r="I41" s="272"/>
      <c r="J41" s="38"/>
      <c r="K41" s="272"/>
      <c r="L41" s="38"/>
      <c r="M41" s="272"/>
      <c r="N41" s="38"/>
      <c r="O41" s="272"/>
      <c r="P41" s="38"/>
      <c r="Q41" s="272"/>
      <c r="R41" s="38"/>
      <c r="S41" s="272"/>
      <c r="T41" s="38"/>
      <c r="U41" s="272"/>
      <c r="V41" s="38"/>
      <c r="W41" s="272"/>
      <c r="X41" s="56"/>
    </row>
    <row r="42" spans="2:24" outlineLevel="1" x14ac:dyDescent="0.2">
      <c r="B42" s="57"/>
      <c r="C42" s="263" t="s">
        <v>95</v>
      </c>
      <c r="D42" s="150" t="s">
        <v>92</v>
      </c>
      <c r="E42" s="268"/>
      <c r="F42" s="269"/>
      <c r="G42" s="268"/>
      <c r="H42" s="38"/>
      <c r="I42" s="268"/>
      <c r="J42" s="38"/>
      <c r="K42" s="268"/>
      <c r="L42" s="38"/>
      <c r="M42" s="268"/>
      <c r="N42" s="38"/>
      <c r="O42" s="268"/>
      <c r="P42" s="38"/>
      <c r="Q42" s="268"/>
      <c r="R42" s="38"/>
      <c r="S42" s="268"/>
      <c r="T42" s="38"/>
      <c r="U42" s="268"/>
      <c r="V42" s="38"/>
      <c r="W42" s="268"/>
      <c r="X42" s="56"/>
    </row>
    <row r="43" spans="2:24" outlineLevel="1" x14ac:dyDescent="0.2">
      <c r="B43" s="57"/>
      <c r="C43" s="263" t="s">
        <v>96</v>
      </c>
      <c r="D43" s="150" t="str">
        <f>Datos_Resultados_CCV!$E$11&amp;"/luminaire"</f>
        <v>/luminaire</v>
      </c>
      <c r="E43" s="268"/>
      <c r="F43" s="269"/>
      <c r="G43" s="268"/>
      <c r="H43" s="38"/>
      <c r="I43" s="268"/>
      <c r="J43" s="38"/>
      <c r="K43" s="268"/>
      <c r="L43" s="38"/>
      <c r="M43" s="268"/>
      <c r="N43" s="38"/>
      <c r="O43" s="268"/>
      <c r="P43" s="38"/>
      <c r="Q43" s="268"/>
      <c r="R43" s="38"/>
      <c r="S43" s="268"/>
      <c r="T43" s="38"/>
      <c r="U43" s="268"/>
      <c r="V43" s="38"/>
      <c r="W43" s="268"/>
      <c r="X43" s="56"/>
    </row>
    <row r="44" spans="2:24" outlineLevel="1" x14ac:dyDescent="0.2">
      <c r="B44" s="57"/>
      <c r="C44" s="263" t="s">
        <v>97</v>
      </c>
      <c r="D44" s="150" t="str">
        <f>Datos_Resultados_CCV!$E$11&amp;"/luminaire"</f>
        <v>/luminaire</v>
      </c>
      <c r="E44" s="272"/>
      <c r="F44" s="269"/>
      <c r="G44" s="272"/>
      <c r="H44" s="38"/>
      <c r="I44" s="272"/>
      <c r="J44" s="38"/>
      <c r="K44" s="272"/>
      <c r="L44" s="38"/>
      <c r="M44" s="272"/>
      <c r="N44" s="38"/>
      <c r="O44" s="272"/>
      <c r="P44" s="38"/>
      <c r="Q44" s="272"/>
      <c r="R44" s="38"/>
      <c r="S44" s="272"/>
      <c r="T44" s="38"/>
      <c r="U44" s="272"/>
      <c r="V44" s="38"/>
      <c r="W44" s="272"/>
      <c r="X44" s="56"/>
    </row>
    <row r="45" spans="2:24" x14ac:dyDescent="0.2">
      <c r="B45" s="57"/>
      <c r="C45" s="105"/>
      <c r="D45" s="30"/>
      <c r="E45" s="328"/>
      <c r="F45" s="328"/>
      <c r="G45" s="328"/>
      <c r="H45" s="38"/>
      <c r="I45" s="328"/>
      <c r="J45" s="38"/>
      <c r="K45" s="328"/>
      <c r="L45" s="38"/>
      <c r="M45" s="328"/>
      <c r="N45" s="38"/>
      <c r="O45" s="328"/>
      <c r="P45" s="38"/>
      <c r="Q45" s="328"/>
      <c r="R45" s="38"/>
      <c r="S45" s="328"/>
      <c r="T45" s="38"/>
      <c r="U45" s="328"/>
      <c r="V45" s="38"/>
      <c r="W45" s="328"/>
      <c r="X45" s="56"/>
    </row>
    <row r="46" spans="2:24" x14ac:dyDescent="0.2">
      <c r="B46" s="57"/>
      <c r="C46" s="105" t="s">
        <v>73</v>
      </c>
      <c r="D46" s="30" t="s">
        <v>28</v>
      </c>
      <c r="E46" s="268"/>
      <c r="F46" s="269"/>
      <c r="G46" s="268"/>
      <c r="H46" s="38"/>
      <c r="I46" s="268"/>
      <c r="J46" s="38"/>
      <c r="K46" s="268"/>
      <c r="L46" s="38"/>
      <c r="M46" s="268"/>
      <c r="N46" s="38"/>
      <c r="O46" s="268"/>
      <c r="P46" s="38"/>
      <c r="Q46" s="268"/>
      <c r="R46" s="38"/>
      <c r="S46" s="268"/>
      <c r="T46" s="38"/>
      <c r="U46" s="268"/>
      <c r="V46" s="38"/>
      <c r="W46" s="268"/>
      <c r="X46" s="56"/>
    </row>
    <row r="47" spans="2:24" outlineLevel="1" x14ac:dyDescent="0.2">
      <c r="B47" s="57"/>
      <c r="C47" s="263" t="s">
        <v>70</v>
      </c>
      <c r="D47" s="30" t="str">
        <f>Datos_Resultados_CCV!$E$11&amp;"/luminaire"</f>
        <v>/luminaire</v>
      </c>
      <c r="E47" s="268"/>
      <c r="F47" s="269"/>
      <c r="G47" s="268"/>
      <c r="H47" s="38"/>
      <c r="I47" s="268"/>
      <c r="J47" s="38"/>
      <c r="K47" s="268"/>
      <c r="L47" s="38"/>
      <c r="M47" s="268"/>
      <c r="N47" s="38"/>
      <c r="O47" s="268"/>
      <c r="P47" s="38"/>
      <c r="Q47" s="268"/>
      <c r="R47" s="38"/>
      <c r="S47" s="268"/>
      <c r="T47" s="38"/>
      <c r="U47" s="268"/>
      <c r="V47" s="38"/>
      <c r="W47" s="268"/>
      <c r="X47" s="56"/>
    </row>
    <row r="48" spans="2:24" outlineLevel="1" x14ac:dyDescent="0.2">
      <c r="B48" s="57"/>
      <c r="C48" s="263" t="s">
        <v>71</v>
      </c>
      <c r="D48" s="30" t="str">
        <f>Datos_Resultados_CCV!$E$11&amp;"/luminaire"</f>
        <v>/luminaire</v>
      </c>
      <c r="E48" s="268"/>
      <c r="F48" s="269"/>
      <c r="G48" s="268"/>
      <c r="H48" s="38"/>
      <c r="I48" s="268"/>
      <c r="J48" s="38"/>
      <c r="K48" s="268"/>
      <c r="L48" s="38"/>
      <c r="M48" s="268"/>
      <c r="N48" s="38"/>
      <c r="O48" s="268"/>
      <c r="P48" s="38"/>
      <c r="Q48" s="268"/>
      <c r="R48" s="38"/>
      <c r="S48" s="268"/>
      <c r="T48" s="38"/>
      <c r="U48" s="268"/>
      <c r="V48" s="38"/>
      <c r="W48" s="268"/>
      <c r="X48" s="56"/>
    </row>
    <row r="49" spans="2:24" outlineLevel="1" x14ac:dyDescent="0.2">
      <c r="B49" s="57"/>
      <c r="C49" s="263" t="s">
        <v>131</v>
      </c>
      <c r="D49" s="150" t="s">
        <v>83</v>
      </c>
      <c r="E49" s="268"/>
      <c r="F49" s="269"/>
      <c r="G49" s="268"/>
      <c r="H49" s="38"/>
      <c r="I49" s="268"/>
      <c r="J49" s="38"/>
      <c r="K49" s="268"/>
      <c r="L49" s="38"/>
      <c r="M49" s="268"/>
      <c r="N49" s="38"/>
      <c r="O49" s="268"/>
      <c r="P49" s="38"/>
      <c r="Q49" s="268"/>
      <c r="R49" s="38"/>
      <c r="S49" s="268"/>
      <c r="T49" s="38"/>
      <c r="U49" s="268"/>
      <c r="V49" s="38"/>
      <c r="W49" s="268"/>
      <c r="X49" s="56"/>
    </row>
    <row r="50" spans="2:24" outlineLevel="1" x14ac:dyDescent="0.2">
      <c r="B50" s="57"/>
      <c r="C50" s="263" t="s">
        <v>132</v>
      </c>
      <c r="D50" s="150"/>
      <c r="E50" s="268"/>
      <c r="F50" s="269"/>
      <c r="G50" s="268"/>
      <c r="H50" s="38"/>
      <c r="I50" s="268"/>
      <c r="J50" s="38"/>
      <c r="K50" s="268"/>
      <c r="L50" s="38"/>
      <c r="M50" s="268"/>
      <c r="N50" s="38"/>
      <c r="O50" s="268"/>
      <c r="P50" s="38"/>
      <c r="Q50" s="268"/>
      <c r="R50" s="38"/>
      <c r="S50" s="268"/>
      <c r="T50" s="38"/>
      <c r="U50" s="268"/>
      <c r="V50" s="38"/>
      <c r="W50" s="268"/>
      <c r="X50" s="56"/>
    </row>
    <row r="51" spans="2:24" outlineLevel="1" x14ac:dyDescent="0.2">
      <c r="B51" s="57"/>
      <c r="C51" s="263" t="s">
        <v>133</v>
      </c>
      <c r="D51" s="150" t="s">
        <v>34</v>
      </c>
      <c r="E51" s="268"/>
      <c r="F51" s="269"/>
      <c r="G51" s="268"/>
      <c r="H51" s="38"/>
      <c r="I51" s="268"/>
      <c r="J51" s="38"/>
      <c r="K51" s="268"/>
      <c r="L51" s="38"/>
      <c r="M51" s="268"/>
      <c r="N51" s="38"/>
      <c r="O51" s="268"/>
      <c r="P51" s="38"/>
      <c r="Q51" s="268"/>
      <c r="R51" s="38"/>
      <c r="S51" s="268"/>
      <c r="T51" s="38"/>
      <c r="U51" s="268"/>
      <c r="V51" s="38"/>
      <c r="W51" s="268"/>
      <c r="X51" s="56"/>
    </row>
    <row r="52" spans="2:24" outlineLevel="1" x14ac:dyDescent="0.2">
      <c r="B52" s="57"/>
      <c r="C52" s="263" t="s">
        <v>91</v>
      </c>
      <c r="D52" s="150" t="s">
        <v>92</v>
      </c>
      <c r="E52" s="268"/>
      <c r="F52" s="269"/>
      <c r="G52" s="268"/>
      <c r="H52" s="38"/>
      <c r="I52" s="268"/>
      <c r="J52" s="38"/>
      <c r="K52" s="268"/>
      <c r="L52" s="38"/>
      <c r="M52" s="268"/>
      <c r="N52" s="38"/>
      <c r="O52" s="268"/>
      <c r="P52" s="38"/>
      <c r="Q52" s="268"/>
      <c r="R52" s="38"/>
      <c r="S52" s="268"/>
      <c r="T52" s="38"/>
      <c r="U52" s="268"/>
      <c r="V52" s="38"/>
      <c r="W52" s="268"/>
      <c r="X52" s="56"/>
    </row>
    <row r="53" spans="2:24" outlineLevel="1" x14ac:dyDescent="0.2">
      <c r="B53" s="57"/>
      <c r="C53" s="263" t="s">
        <v>93</v>
      </c>
      <c r="D53" s="150" t="str">
        <f>Datos_Resultados_CCV!$E$11&amp;"/luminaire"</f>
        <v>/luminaire</v>
      </c>
      <c r="E53" s="268"/>
      <c r="F53" s="269"/>
      <c r="G53" s="268"/>
      <c r="H53" s="38"/>
      <c r="I53" s="268"/>
      <c r="J53" s="38"/>
      <c r="K53" s="268"/>
      <c r="L53" s="38"/>
      <c r="M53" s="268"/>
      <c r="N53" s="38"/>
      <c r="O53" s="268"/>
      <c r="P53" s="38"/>
      <c r="Q53" s="268"/>
      <c r="R53" s="38"/>
      <c r="S53" s="268"/>
      <c r="T53" s="38"/>
      <c r="U53" s="268"/>
      <c r="V53" s="38"/>
      <c r="W53" s="268"/>
      <c r="X53" s="56"/>
    </row>
    <row r="54" spans="2:24" outlineLevel="1" x14ac:dyDescent="0.2">
      <c r="B54" s="57"/>
      <c r="C54" s="263" t="s">
        <v>94</v>
      </c>
      <c r="D54" s="150" t="str">
        <f>Datos_Resultados_CCV!$E$11&amp;"/luminaire"</f>
        <v>/luminaire</v>
      </c>
      <c r="E54" s="272"/>
      <c r="F54" s="269"/>
      <c r="G54" s="272"/>
      <c r="H54" s="38"/>
      <c r="I54" s="272"/>
      <c r="J54" s="38"/>
      <c r="K54" s="272"/>
      <c r="L54" s="38"/>
      <c r="M54" s="272"/>
      <c r="N54" s="38"/>
      <c r="O54" s="272"/>
      <c r="P54" s="38"/>
      <c r="Q54" s="272"/>
      <c r="R54" s="38"/>
      <c r="S54" s="272"/>
      <c r="T54" s="38"/>
      <c r="U54" s="272"/>
      <c r="V54" s="38"/>
      <c r="W54" s="272"/>
      <c r="X54" s="56"/>
    </row>
    <row r="55" spans="2:24" outlineLevel="1" x14ac:dyDescent="0.2">
      <c r="B55" s="57"/>
      <c r="C55" s="263" t="s">
        <v>95</v>
      </c>
      <c r="D55" s="150" t="s">
        <v>92</v>
      </c>
      <c r="E55" s="268"/>
      <c r="F55" s="269"/>
      <c r="G55" s="268"/>
      <c r="H55" s="38"/>
      <c r="I55" s="268"/>
      <c r="J55" s="38"/>
      <c r="K55" s="268"/>
      <c r="L55" s="38"/>
      <c r="M55" s="268"/>
      <c r="N55" s="38"/>
      <c r="O55" s="268"/>
      <c r="P55" s="38"/>
      <c r="Q55" s="268"/>
      <c r="R55" s="38"/>
      <c r="S55" s="268"/>
      <c r="T55" s="38"/>
      <c r="U55" s="268"/>
      <c r="V55" s="38"/>
      <c r="W55" s="268"/>
      <c r="X55" s="56"/>
    </row>
    <row r="56" spans="2:24" outlineLevel="1" x14ac:dyDescent="0.2">
      <c r="B56" s="57"/>
      <c r="C56" s="263" t="s">
        <v>96</v>
      </c>
      <c r="D56" s="150" t="str">
        <f>Datos_Resultados_CCV!$E$11&amp;"/luminaire"</f>
        <v>/luminaire</v>
      </c>
      <c r="E56" s="268"/>
      <c r="F56" s="269"/>
      <c r="G56" s="268"/>
      <c r="H56" s="38"/>
      <c r="I56" s="268"/>
      <c r="J56" s="38"/>
      <c r="K56" s="268"/>
      <c r="L56" s="38"/>
      <c r="M56" s="268"/>
      <c r="N56" s="38"/>
      <c r="O56" s="268"/>
      <c r="P56" s="38"/>
      <c r="Q56" s="268"/>
      <c r="R56" s="38"/>
      <c r="S56" s="268"/>
      <c r="T56" s="38"/>
      <c r="U56" s="268"/>
      <c r="V56" s="38"/>
      <c r="W56" s="268"/>
      <c r="X56" s="56"/>
    </row>
    <row r="57" spans="2:24" outlineLevel="1" x14ac:dyDescent="0.2">
      <c r="B57" s="57"/>
      <c r="C57" s="263" t="s">
        <v>97</v>
      </c>
      <c r="D57" s="150" t="str">
        <f>Datos_Resultados_CCV!$E$11&amp;"/luminaire"</f>
        <v>/luminaire</v>
      </c>
      <c r="E57" s="272"/>
      <c r="F57" s="269"/>
      <c r="G57" s="272"/>
      <c r="H57" s="38"/>
      <c r="I57" s="272"/>
      <c r="J57" s="38"/>
      <c r="K57" s="272"/>
      <c r="L57" s="38"/>
      <c r="M57" s="272"/>
      <c r="N57" s="38"/>
      <c r="O57" s="272"/>
      <c r="P57" s="38"/>
      <c r="Q57" s="272"/>
      <c r="R57" s="38"/>
      <c r="S57" s="272"/>
      <c r="T57" s="38"/>
      <c r="U57" s="272"/>
      <c r="V57" s="38"/>
      <c r="W57" s="272"/>
      <c r="X57" s="56"/>
    </row>
    <row r="58" spans="2:24" x14ac:dyDescent="0.2">
      <c r="B58" s="57"/>
      <c r="C58" s="105"/>
      <c r="D58" s="30"/>
      <c r="E58" s="328"/>
      <c r="F58" s="328"/>
      <c r="G58" s="328"/>
      <c r="H58" s="329"/>
      <c r="I58" s="328"/>
      <c r="J58" s="329"/>
      <c r="K58" s="328"/>
      <c r="L58" s="329"/>
      <c r="M58" s="328"/>
      <c r="N58" s="329"/>
      <c r="O58" s="328"/>
      <c r="P58" s="329"/>
      <c r="Q58" s="328"/>
      <c r="R58" s="329"/>
      <c r="S58" s="328"/>
      <c r="T58" s="329"/>
      <c r="U58" s="328"/>
      <c r="V58" s="329"/>
      <c r="W58" s="328"/>
      <c r="X58" s="56"/>
    </row>
    <row r="59" spans="2:24" x14ac:dyDescent="0.2">
      <c r="B59" s="57"/>
      <c r="C59" s="105" t="s">
        <v>74</v>
      </c>
      <c r="D59" s="30" t="s">
        <v>28</v>
      </c>
      <c r="E59" s="268"/>
      <c r="F59" s="269"/>
      <c r="G59" s="268"/>
      <c r="H59" s="38"/>
      <c r="I59" s="268"/>
      <c r="J59" s="38"/>
      <c r="K59" s="268"/>
      <c r="L59" s="38"/>
      <c r="M59" s="268"/>
      <c r="N59" s="38"/>
      <c r="O59" s="268"/>
      <c r="P59" s="38"/>
      <c r="Q59" s="268"/>
      <c r="R59" s="38"/>
      <c r="S59" s="268"/>
      <c r="T59" s="38"/>
      <c r="U59" s="268"/>
      <c r="V59" s="38"/>
      <c r="W59" s="268"/>
      <c r="X59" s="56"/>
    </row>
    <row r="60" spans="2:24" outlineLevel="1" x14ac:dyDescent="0.2">
      <c r="B60" s="57"/>
      <c r="C60" s="263" t="s">
        <v>70</v>
      </c>
      <c r="D60" s="30" t="str">
        <f>Datos_Resultados_CCV!$E$11&amp;"/luminaire"</f>
        <v>/luminaire</v>
      </c>
      <c r="E60" s="268"/>
      <c r="F60" s="269"/>
      <c r="G60" s="268"/>
      <c r="H60" s="38"/>
      <c r="I60" s="268"/>
      <c r="J60" s="38"/>
      <c r="K60" s="268"/>
      <c r="L60" s="38"/>
      <c r="M60" s="268"/>
      <c r="N60" s="38"/>
      <c r="O60" s="268"/>
      <c r="P60" s="38"/>
      <c r="Q60" s="268"/>
      <c r="R60" s="38"/>
      <c r="S60" s="268"/>
      <c r="T60" s="38"/>
      <c r="U60" s="268"/>
      <c r="V60" s="38"/>
      <c r="W60" s="268"/>
      <c r="X60" s="56"/>
    </row>
    <row r="61" spans="2:24" outlineLevel="1" x14ac:dyDescent="0.2">
      <c r="B61" s="57"/>
      <c r="C61" s="263" t="s">
        <v>71</v>
      </c>
      <c r="D61" s="30" t="str">
        <f>Datos_Resultados_CCV!$E$11&amp;"/luminaire"</f>
        <v>/luminaire</v>
      </c>
      <c r="E61" s="268"/>
      <c r="F61" s="269"/>
      <c r="G61" s="268"/>
      <c r="H61" s="38"/>
      <c r="I61" s="268"/>
      <c r="J61" s="38"/>
      <c r="K61" s="268"/>
      <c r="L61" s="38"/>
      <c r="M61" s="268"/>
      <c r="N61" s="38"/>
      <c r="O61" s="268"/>
      <c r="P61" s="38"/>
      <c r="Q61" s="268"/>
      <c r="R61" s="38"/>
      <c r="S61" s="268"/>
      <c r="T61" s="38"/>
      <c r="U61" s="268"/>
      <c r="V61" s="38"/>
      <c r="W61" s="268"/>
      <c r="X61" s="56"/>
    </row>
    <row r="62" spans="2:24" outlineLevel="1" x14ac:dyDescent="0.2">
      <c r="B62" s="57"/>
      <c r="C62" s="263" t="s">
        <v>131</v>
      </c>
      <c r="D62" s="150" t="s">
        <v>83</v>
      </c>
      <c r="E62" s="268"/>
      <c r="F62" s="269"/>
      <c r="G62" s="268"/>
      <c r="H62" s="38"/>
      <c r="I62" s="268"/>
      <c r="J62" s="38"/>
      <c r="K62" s="268"/>
      <c r="L62" s="38"/>
      <c r="M62" s="268"/>
      <c r="N62" s="38"/>
      <c r="O62" s="268"/>
      <c r="P62" s="38"/>
      <c r="Q62" s="268"/>
      <c r="R62" s="38"/>
      <c r="S62" s="268"/>
      <c r="T62" s="38"/>
      <c r="U62" s="268"/>
      <c r="V62" s="38"/>
      <c r="W62" s="268"/>
      <c r="X62" s="56"/>
    </row>
    <row r="63" spans="2:24" outlineLevel="1" x14ac:dyDescent="0.2">
      <c r="B63" s="57"/>
      <c r="C63" s="263" t="s">
        <v>132</v>
      </c>
      <c r="D63" s="150"/>
      <c r="E63" s="268"/>
      <c r="F63" s="269"/>
      <c r="G63" s="268"/>
      <c r="H63" s="38"/>
      <c r="I63" s="268"/>
      <c r="J63" s="38"/>
      <c r="K63" s="268"/>
      <c r="L63" s="38"/>
      <c r="M63" s="268"/>
      <c r="N63" s="38"/>
      <c r="O63" s="268"/>
      <c r="P63" s="38"/>
      <c r="Q63" s="268"/>
      <c r="R63" s="38"/>
      <c r="S63" s="268"/>
      <c r="T63" s="38"/>
      <c r="U63" s="268"/>
      <c r="V63" s="38"/>
      <c r="W63" s="268"/>
      <c r="X63" s="56"/>
    </row>
    <row r="64" spans="2:24" outlineLevel="1" x14ac:dyDescent="0.2">
      <c r="B64" s="57"/>
      <c r="C64" s="263" t="s">
        <v>133</v>
      </c>
      <c r="D64" s="150" t="s">
        <v>34</v>
      </c>
      <c r="E64" s="268"/>
      <c r="F64" s="269"/>
      <c r="G64" s="268"/>
      <c r="H64" s="38"/>
      <c r="I64" s="268"/>
      <c r="J64" s="38"/>
      <c r="K64" s="268"/>
      <c r="L64" s="38"/>
      <c r="M64" s="268"/>
      <c r="N64" s="38"/>
      <c r="O64" s="268"/>
      <c r="P64" s="38"/>
      <c r="Q64" s="268"/>
      <c r="R64" s="38"/>
      <c r="S64" s="268"/>
      <c r="T64" s="38"/>
      <c r="U64" s="268"/>
      <c r="V64" s="38"/>
      <c r="W64" s="268"/>
      <c r="X64" s="56"/>
    </row>
    <row r="65" spans="2:24" outlineLevel="1" x14ac:dyDescent="0.2">
      <c r="B65" s="57"/>
      <c r="C65" s="263" t="s">
        <v>91</v>
      </c>
      <c r="D65" s="150" t="s">
        <v>92</v>
      </c>
      <c r="E65" s="268"/>
      <c r="F65" s="269"/>
      <c r="G65" s="268"/>
      <c r="H65" s="38"/>
      <c r="I65" s="268"/>
      <c r="J65" s="38"/>
      <c r="K65" s="268"/>
      <c r="L65" s="38"/>
      <c r="M65" s="268"/>
      <c r="N65" s="38"/>
      <c r="O65" s="268"/>
      <c r="P65" s="38"/>
      <c r="Q65" s="268"/>
      <c r="R65" s="38"/>
      <c r="S65" s="268"/>
      <c r="T65" s="38"/>
      <c r="U65" s="268"/>
      <c r="V65" s="38"/>
      <c r="W65" s="268"/>
      <c r="X65" s="56"/>
    </row>
    <row r="66" spans="2:24" outlineLevel="1" x14ac:dyDescent="0.2">
      <c r="B66" s="57"/>
      <c r="C66" s="263" t="s">
        <v>93</v>
      </c>
      <c r="D66" s="150" t="str">
        <f>Datos_Resultados_CCV!$E$11&amp;"/luminaire"</f>
        <v>/luminaire</v>
      </c>
      <c r="E66" s="268"/>
      <c r="F66" s="269"/>
      <c r="G66" s="268"/>
      <c r="H66" s="38"/>
      <c r="I66" s="268"/>
      <c r="J66" s="38"/>
      <c r="K66" s="268"/>
      <c r="L66" s="38"/>
      <c r="M66" s="268"/>
      <c r="N66" s="38"/>
      <c r="O66" s="268"/>
      <c r="P66" s="38"/>
      <c r="Q66" s="268"/>
      <c r="R66" s="38"/>
      <c r="S66" s="268"/>
      <c r="T66" s="38"/>
      <c r="U66" s="268"/>
      <c r="V66" s="38"/>
      <c r="W66" s="268"/>
      <c r="X66" s="56"/>
    </row>
    <row r="67" spans="2:24" outlineLevel="1" x14ac:dyDescent="0.2">
      <c r="B67" s="57"/>
      <c r="C67" s="263" t="s">
        <v>94</v>
      </c>
      <c r="D67" s="150" t="str">
        <f>Datos_Resultados_CCV!$E$11&amp;"/luminaire"</f>
        <v>/luminaire</v>
      </c>
      <c r="E67" s="272"/>
      <c r="F67" s="269"/>
      <c r="G67" s="272"/>
      <c r="H67" s="38"/>
      <c r="I67" s="272"/>
      <c r="J67" s="38"/>
      <c r="K67" s="272"/>
      <c r="L67" s="38"/>
      <c r="M67" s="272"/>
      <c r="N67" s="38"/>
      <c r="O67" s="272"/>
      <c r="P67" s="38"/>
      <c r="Q67" s="272"/>
      <c r="R67" s="38"/>
      <c r="S67" s="272"/>
      <c r="T67" s="38"/>
      <c r="U67" s="272"/>
      <c r="V67" s="38"/>
      <c r="W67" s="272"/>
      <c r="X67" s="56"/>
    </row>
    <row r="68" spans="2:24" outlineLevel="1" x14ac:dyDescent="0.2">
      <c r="B68" s="57"/>
      <c r="C68" s="263" t="s">
        <v>95</v>
      </c>
      <c r="D68" s="150" t="s">
        <v>92</v>
      </c>
      <c r="E68" s="268"/>
      <c r="F68" s="269"/>
      <c r="G68" s="268"/>
      <c r="H68" s="38"/>
      <c r="I68" s="268"/>
      <c r="J68" s="38"/>
      <c r="K68" s="268"/>
      <c r="L68" s="38"/>
      <c r="M68" s="268"/>
      <c r="N68" s="38"/>
      <c r="O68" s="268"/>
      <c r="P68" s="38"/>
      <c r="Q68" s="268"/>
      <c r="R68" s="38"/>
      <c r="S68" s="268"/>
      <c r="T68" s="38"/>
      <c r="U68" s="268"/>
      <c r="V68" s="38"/>
      <c r="W68" s="268"/>
      <c r="X68" s="56"/>
    </row>
    <row r="69" spans="2:24" outlineLevel="1" x14ac:dyDescent="0.2">
      <c r="B69" s="57"/>
      <c r="C69" s="263" t="s">
        <v>96</v>
      </c>
      <c r="D69" s="150" t="str">
        <f>Datos_Resultados_CCV!$E$11&amp;"/luminaire"</f>
        <v>/luminaire</v>
      </c>
      <c r="E69" s="268"/>
      <c r="F69" s="269"/>
      <c r="G69" s="268"/>
      <c r="H69" s="38"/>
      <c r="I69" s="268"/>
      <c r="J69" s="38"/>
      <c r="K69" s="268"/>
      <c r="L69" s="38"/>
      <c r="M69" s="268"/>
      <c r="N69" s="38"/>
      <c r="O69" s="268"/>
      <c r="P69" s="38"/>
      <c r="Q69" s="268"/>
      <c r="R69" s="38"/>
      <c r="S69" s="268"/>
      <c r="T69" s="38"/>
      <c r="U69" s="268"/>
      <c r="V69" s="38"/>
      <c r="W69" s="268"/>
      <c r="X69" s="56"/>
    </row>
    <row r="70" spans="2:24" outlineLevel="1" x14ac:dyDescent="0.2">
      <c r="B70" s="57"/>
      <c r="C70" s="263" t="s">
        <v>97</v>
      </c>
      <c r="D70" s="150" t="str">
        <f>Datos_Resultados_CCV!$E$11&amp;"/luminaire"</f>
        <v>/luminaire</v>
      </c>
      <c r="E70" s="272"/>
      <c r="F70" s="269"/>
      <c r="G70" s="272"/>
      <c r="H70" s="38"/>
      <c r="I70" s="272"/>
      <c r="J70" s="38"/>
      <c r="K70" s="272"/>
      <c r="L70" s="38"/>
      <c r="M70" s="272"/>
      <c r="N70" s="38"/>
      <c r="O70" s="272"/>
      <c r="P70" s="38"/>
      <c r="Q70" s="272"/>
      <c r="R70" s="38"/>
      <c r="S70" s="272"/>
      <c r="T70" s="38"/>
      <c r="U70" s="272"/>
      <c r="V70" s="38"/>
      <c r="W70" s="272"/>
      <c r="X70" s="56"/>
    </row>
    <row r="71" spans="2:24" x14ac:dyDescent="0.2">
      <c r="B71" s="57"/>
      <c r="C71" s="105"/>
      <c r="D71" s="30"/>
      <c r="E71" s="328"/>
      <c r="F71" s="328"/>
      <c r="G71" s="328"/>
      <c r="H71" s="38"/>
      <c r="I71" s="328"/>
      <c r="J71" s="38"/>
      <c r="K71" s="328"/>
      <c r="L71" s="38"/>
      <c r="M71" s="328"/>
      <c r="N71" s="38"/>
      <c r="O71" s="328"/>
      <c r="P71" s="38"/>
      <c r="Q71" s="328"/>
      <c r="R71" s="38"/>
      <c r="S71" s="328"/>
      <c r="T71" s="38"/>
      <c r="U71" s="328"/>
      <c r="V71" s="38"/>
      <c r="W71" s="328"/>
      <c r="X71" s="56"/>
    </row>
    <row r="72" spans="2:24" x14ac:dyDescent="0.2">
      <c r="B72" s="57"/>
      <c r="C72" s="105" t="s">
        <v>75</v>
      </c>
      <c r="D72" s="30" t="s">
        <v>28</v>
      </c>
      <c r="E72" s="268"/>
      <c r="F72" s="269"/>
      <c r="G72" s="268"/>
      <c r="H72" s="38"/>
      <c r="I72" s="268"/>
      <c r="J72" s="38"/>
      <c r="K72" s="268"/>
      <c r="L72" s="38"/>
      <c r="M72" s="268"/>
      <c r="N72" s="38"/>
      <c r="O72" s="268"/>
      <c r="P72" s="38"/>
      <c r="Q72" s="268"/>
      <c r="R72" s="38"/>
      <c r="S72" s="268"/>
      <c r="T72" s="38"/>
      <c r="U72" s="268"/>
      <c r="V72" s="38"/>
      <c r="W72" s="268"/>
      <c r="X72" s="56"/>
    </row>
    <row r="73" spans="2:24" outlineLevel="1" x14ac:dyDescent="0.2">
      <c r="B73" s="57"/>
      <c r="C73" s="263" t="s">
        <v>70</v>
      </c>
      <c r="D73" s="30" t="str">
        <f>Datos_Resultados_CCV!$E$11&amp;"/luminaire"</f>
        <v>/luminaire</v>
      </c>
      <c r="E73" s="268"/>
      <c r="F73" s="269"/>
      <c r="G73" s="268"/>
      <c r="H73" s="38"/>
      <c r="I73" s="268"/>
      <c r="J73" s="38"/>
      <c r="K73" s="268"/>
      <c r="L73" s="38"/>
      <c r="M73" s="268"/>
      <c r="N73" s="38"/>
      <c r="O73" s="268"/>
      <c r="P73" s="38"/>
      <c r="Q73" s="268"/>
      <c r="R73" s="38"/>
      <c r="S73" s="268"/>
      <c r="T73" s="38"/>
      <c r="U73" s="268"/>
      <c r="V73" s="38"/>
      <c r="W73" s="268"/>
      <c r="X73" s="56"/>
    </row>
    <row r="74" spans="2:24" outlineLevel="1" x14ac:dyDescent="0.2">
      <c r="B74" s="57"/>
      <c r="C74" s="263" t="s">
        <v>71</v>
      </c>
      <c r="D74" s="30" t="str">
        <f>Datos_Resultados_CCV!$E$11&amp;"/luminaire"</f>
        <v>/luminaire</v>
      </c>
      <c r="E74" s="268"/>
      <c r="F74" s="269"/>
      <c r="G74" s="268"/>
      <c r="H74" s="38"/>
      <c r="I74" s="268"/>
      <c r="J74" s="38"/>
      <c r="K74" s="268"/>
      <c r="L74" s="38"/>
      <c r="M74" s="268"/>
      <c r="N74" s="38"/>
      <c r="O74" s="268"/>
      <c r="P74" s="38"/>
      <c r="Q74" s="268"/>
      <c r="R74" s="38"/>
      <c r="S74" s="268"/>
      <c r="T74" s="38"/>
      <c r="U74" s="268"/>
      <c r="V74" s="38"/>
      <c r="W74" s="268"/>
      <c r="X74" s="56"/>
    </row>
    <row r="75" spans="2:24" outlineLevel="1" x14ac:dyDescent="0.2">
      <c r="B75" s="57"/>
      <c r="C75" s="263" t="s">
        <v>131</v>
      </c>
      <c r="D75" s="150" t="s">
        <v>83</v>
      </c>
      <c r="E75" s="268"/>
      <c r="F75" s="269"/>
      <c r="G75" s="268"/>
      <c r="H75" s="38"/>
      <c r="I75" s="268"/>
      <c r="J75" s="38"/>
      <c r="K75" s="268"/>
      <c r="L75" s="38"/>
      <c r="M75" s="268"/>
      <c r="N75" s="38"/>
      <c r="O75" s="268"/>
      <c r="P75" s="38"/>
      <c r="Q75" s="268"/>
      <c r="R75" s="38"/>
      <c r="S75" s="268"/>
      <c r="T75" s="38"/>
      <c r="U75" s="268"/>
      <c r="V75" s="38"/>
      <c r="W75" s="268"/>
      <c r="X75" s="56"/>
    </row>
    <row r="76" spans="2:24" outlineLevel="1" x14ac:dyDescent="0.2">
      <c r="B76" s="57"/>
      <c r="C76" s="263" t="s">
        <v>132</v>
      </c>
      <c r="D76" s="150"/>
      <c r="E76" s="268"/>
      <c r="F76" s="269"/>
      <c r="G76" s="268"/>
      <c r="H76" s="38"/>
      <c r="I76" s="268"/>
      <c r="J76" s="38"/>
      <c r="K76" s="268"/>
      <c r="L76" s="38"/>
      <c r="M76" s="268"/>
      <c r="N76" s="38"/>
      <c r="O76" s="268"/>
      <c r="P76" s="38"/>
      <c r="Q76" s="268"/>
      <c r="R76" s="38"/>
      <c r="S76" s="268"/>
      <c r="T76" s="38"/>
      <c r="U76" s="268"/>
      <c r="V76" s="38"/>
      <c r="W76" s="268"/>
      <c r="X76" s="56"/>
    </row>
    <row r="77" spans="2:24" outlineLevel="1" x14ac:dyDescent="0.2">
      <c r="B77" s="57"/>
      <c r="C77" s="263" t="s">
        <v>133</v>
      </c>
      <c r="D77" s="150" t="s">
        <v>34</v>
      </c>
      <c r="E77" s="268"/>
      <c r="F77" s="269"/>
      <c r="G77" s="268"/>
      <c r="H77" s="38"/>
      <c r="I77" s="268"/>
      <c r="J77" s="38"/>
      <c r="K77" s="268"/>
      <c r="L77" s="38"/>
      <c r="M77" s="268"/>
      <c r="N77" s="38"/>
      <c r="O77" s="268"/>
      <c r="P77" s="38"/>
      <c r="Q77" s="268"/>
      <c r="R77" s="38"/>
      <c r="S77" s="268"/>
      <c r="T77" s="38"/>
      <c r="U77" s="268"/>
      <c r="V77" s="38"/>
      <c r="W77" s="268"/>
      <c r="X77" s="56"/>
    </row>
    <row r="78" spans="2:24" outlineLevel="1" x14ac:dyDescent="0.2">
      <c r="B78" s="57"/>
      <c r="C78" s="263" t="s">
        <v>91</v>
      </c>
      <c r="D78" s="150" t="s">
        <v>92</v>
      </c>
      <c r="E78" s="268"/>
      <c r="F78" s="269"/>
      <c r="G78" s="268"/>
      <c r="H78" s="38"/>
      <c r="I78" s="268"/>
      <c r="J78" s="38"/>
      <c r="K78" s="268"/>
      <c r="L78" s="38"/>
      <c r="M78" s="268"/>
      <c r="N78" s="38"/>
      <c r="O78" s="268"/>
      <c r="P78" s="38"/>
      <c r="Q78" s="268"/>
      <c r="R78" s="38"/>
      <c r="S78" s="268"/>
      <c r="T78" s="38"/>
      <c r="U78" s="268"/>
      <c r="V78" s="38"/>
      <c r="W78" s="268"/>
      <c r="X78" s="56"/>
    </row>
    <row r="79" spans="2:24" outlineLevel="1" x14ac:dyDescent="0.2">
      <c r="B79" s="57"/>
      <c r="C79" s="263" t="s">
        <v>93</v>
      </c>
      <c r="D79" s="150" t="str">
        <f>Datos_Resultados_CCV!$E$11&amp;"/luminaire"</f>
        <v>/luminaire</v>
      </c>
      <c r="E79" s="268"/>
      <c r="F79" s="269"/>
      <c r="G79" s="268"/>
      <c r="H79" s="38"/>
      <c r="I79" s="268"/>
      <c r="J79" s="38"/>
      <c r="K79" s="268"/>
      <c r="L79" s="38"/>
      <c r="M79" s="268"/>
      <c r="N79" s="38"/>
      <c r="O79" s="268"/>
      <c r="P79" s="38"/>
      <c r="Q79" s="268"/>
      <c r="R79" s="38"/>
      <c r="S79" s="268"/>
      <c r="T79" s="38"/>
      <c r="U79" s="268"/>
      <c r="V79" s="38"/>
      <c r="W79" s="268"/>
      <c r="X79" s="56"/>
    </row>
    <row r="80" spans="2:24" outlineLevel="1" x14ac:dyDescent="0.2">
      <c r="B80" s="57"/>
      <c r="C80" s="263" t="s">
        <v>94</v>
      </c>
      <c r="D80" s="150" t="str">
        <f>Datos_Resultados_CCV!$E$11&amp;"/luminaire"</f>
        <v>/luminaire</v>
      </c>
      <c r="E80" s="272"/>
      <c r="F80" s="269"/>
      <c r="G80" s="272"/>
      <c r="H80" s="38"/>
      <c r="I80" s="272"/>
      <c r="J80" s="38"/>
      <c r="K80" s="272"/>
      <c r="L80" s="38"/>
      <c r="M80" s="272"/>
      <c r="N80" s="38"/>
      <c r="O80" s="272"/>
      <c r="P80" s="38"/>
      <c r="Q80" s="272"/>
      <c r="R80" s="38"/>
      <c r="S80" s="272"/>
      <c r="T80" s="38"/>
      <c r="U80" s="272"/>
      <c r="V80" s="38"/>
      <c r="W80" s="272"/>
      <c r="X80" s="56"/>
    </row>
    <row r="81" spans="1:1042" outlineLevel="1" x14ac:dyDescent="0.2">
      <c r="B81" s="57"/>
      <c r="C81" s="263" t="s">
        <v>95</v>
      </c>
      <c r="D81" s="150" t="s">
        <v>92</v>
      </c>
      <c r="E81" s="268"/>
      <c r="F81" s="269"/>
      <c r="G81" s="268"/>
      <c r="H81" s="38"/>
      <c r="I81" s="268"/>
      <c r="J81" s="38"/>
      <c r="K81" s="268"/>
      <c r="L81" s="38"/>
      <c r="M81" s="268"/>
      <c r="N81" s="38"/>
      <c r="O81" s="268"/>
      <c r="P81" s="38"/>
      <c r="Q81" s="268"/>
      <c r="R81" s="38"/>
      <c r="S81" s="268"/>
      <c r="T81" s="38"/>
      <c r="U81" s="268"/>
      <c r="V81" s="38"/>
      <c r="W81" s="268"/>
      <c r="X81" s="56"/>
    </row>
    <row r="82" spans="1:1042" outlineLevel="1" x14ac:dyDescent="0.2">
      <c r="B82" s="57"/>
      <c r="C82" s="263" t="s">
        <v>96</v>
      </c>
      <c r="D82" s="150" t="str">
        <f>Datos_Resultados_CCV!$E$11&amp;"/luminaire"</f>
        <v>/luminaire</v>
      </c>
      <c r="E82" s="268"/>
      <c r="F82" s="269"/>
      <c r="G82" s="268"/>
      <c r="H82" s="38"/>
      <c r="I82" s="268"/>
      <c r="J82" s="38"/>
      <c r="K82" s="268"/>
      <c r="L82" s="38"/>
      <c r="M82" s="268"/>
      <c r="N82" s="38"/>
      <c r="O82" s="268"/>
      <c r="P82" s="38"/>
      <c r="Q82" s="268"/>
      <c r="R82" s="38"/>
      <c r="S82" s="268"/>
      <c r="T82" s="38"/>
      <c r="U82" s="268"/>
      <c r="V82" s="38"/>
      <c r="W82" s="268"/>
      <c r="X82" s="56"/>
    </row>
    <row r="83" spans="1:1042" outlineLevel="1" x14ac:dyDescent="0.2">
      <c r="B83" s="57"/>
      <c r="C83" s="263" t="s">
        <v>97</v>
      </c>
      <c r="D83" s="150" t="str">
        <f>Datos_Resultados_CCV!$E$11&amp;"/luminaire"</f>
        <v>/luminaire</v>
      </c>
      <c r="E83" s="272"/>
      <c r="F83" s="269"/>
      <c r="G83" s="272"/>
      <c r="H83" s="38"/>
      <c r="I83" s="272"/>
      <c r="J83" s="38"/>
      <c r="K83" s="272"/>
      <c r="L83" s="38"/>
      <c r="M83" s="272"/>
      <c r="N83" s="38"/>
      <c r="O83" s="272"/>
      <c r="P83" s="38"/>
      <c r="Q83" s="272"/>
      <c r="R83" s="38"/>
      <c r="S83" s="272"/>
      <c r="T83" s="38"/>
      <c r="U83" s="272"/>
      <c r="V83" s="38"/>
      <c r="W83" s="272"/>
      <c r="X83" s="56"/>
    </row>
    <row r="84" spans="1:1042" x14ac:dyDescent="0.2">
      <c r="B84" s="57"/>
      <c r="C84" s="205"/>
      <c r="D84" s="30"/>
      <c r="E84" s="269"/>
      <c r="F84" s="269"/>
      <c r="G84" s="269"/>
      <c r="H84" s="38"/>
      <c r="I84" s="269"/>
      <c r="J84" s="38"/>
      <c r="K84" s="269"/>
      <c r="L84" s="38"/>
      <c r="M84" s="269"/>
      <c r="N84" s="38"/>
      <c r="O84" s="269"/>
      <c r="P84" s="38"/>
      <c r="Q84" s="269"/>
      <c r="R84" s="38"/>
      <c r="S84" s="269"/>
      <c r="T84" s="38"/>
      <c r="U84" s="269"/>
      <c r="V84" s="38"/>
      <c r="W84" s="269"/>
      <c r="X84" s="56"/>
    </row>
    <row r="85" spans="1:1042" s="19" customFormat="1" ht="15" x14ac:dyDescent="0.2">
      <c r="A85" s="1"/>
      <c r="B85" s="57"/>
      <c r="C85" s="323" t="s">
        <v>134</v>
      </c>
      <c r="D85" s="30"/>
      <c r="E85" s="38"/>
      <c r="F85" s="38"/>
      <c r="G85" s="38"/>
      <c r="H85" s="38"/>
      <c r="I85" s="38"/>
      <c r="J85" s="38"/>
      <c r="K85" s="38"/>
      <c r="L85" s="38"/>
      <c r="M85" s="38"/>
      <c r="N85" s="38"/>
      <c r="O85" s="38"/>
      <c r="P85" s="38"/>
      <c r="Q85" s="38"/>
      <c r="R85" s="38"/>
      <c r="S85" s="38"/>
      <c r="T85" s="38"/>
      <c r="U85" s="38"/>
      <c r="V85" s="38"/>
      <c r="W85" s="38"/>
      <c r="X85" s="56"/>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c r="JW85" s="1"/>
      <c r="JX85" s="1"/>
      <c r="JY85" s="1"/>
      <c r="JZ85" s="1"/>
      <c r="KA85" s="1"/>
      <c r="KB85" s="1"/>
      <c r="KC85" s="1"/>
      <c r="KD85" s="1"/>
      <c r="KE85" s="1"/>
      <c r="KF85" s="1"/>
      <c r="KG85" s="1"/>
      <c r="KH85" s="1"/>
      <c r="KI85" s="1"/>
      <c r="KJ85" s="1"/>
      <c r="KK85" s="1"/>
      <c r="KL85" s="1"/>
      <c r="KM85" s="1"/>
      <c r="KN85" s="1"/>
      <c r="KO85" s="1"/>
      <c r="KP85" s="1"/>
      <c r="KQ85" s="1"/>
      <c r="KR85" s="1"/>
      <c r="KS85" s="1"/>
      <c r="KT85" s="1"/>
      <c r="KU85" s="1"/>
      <c r="KV85" s="1"/>
      <c r="KW85" s="1"/>
      <c r="KX85" s="1"/>
      <c r="KY85" s="1"/>
      <c r="KZ85" s="1"/>
      <c r="LA85" s="1"/>
      <c r="LB85" s="1"/>
      <c r="LC85" s="1"/>
      <c r="LD85" s="1"/>
      <c r="LE85" s="1"/>
      <c r="LF85" s="1"/>
      <c r="LG85" s="1"/>
      <c r="LH85" s="1"/>
      <c r="LI85" s="1"/>
      <c r="LJ85" s="1"/>
      <c r="LK85" s="1"/>
      <c r="LL85" s="1"/>
      <c r="LM85" s="1"/>
      <c r="LN85" s="1"/>
      <c r="LO85" s="1"/>
      <c r="LP85" s="1"/>
      <c r="LQ85" s="1"/>
      <c r="LR85" s="1"/>
      <c r="LS85" s="1"/>
      <c r="LT85" s="1"/>
      <c r="LU85" s="1"/>
      <c r="LV85" s="1"/>
      <c r="LW85" s="1"/>
      <c r="LX85" s="1"/>
      <c r="LY85" s="1"/>
      <c r="LZ85" s="1"/>
      <c r="MA85" s="1"/>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
      <c r="NE85" s="1"/>
      <c r="NF85" s="1"/>
      <c r="NG85" s="1"/>
      <c r="NH85" s="1"/>
      <c r="NI85" s="1"/>
      <c r="NJ85" s="1"/>
      <c r="NK85" s="1"/>
      <c r="NL85" s="1"/>
      <c r="NM85" s="1"/>
      <c r="NN85" s="1"/>
      <c r="NO85" s="1"/>
      <c r="NP85" s="1"/>
      <c r="NQ85" s="1"/>
      <c r="NR85" s="1"/>
      <c r="NS85" s="1"/>
      <c r="NT85" s="1"/>
      <c r="NU85" s="1"/>
      <c r="NV85" s="1"/>
      <c r="NW85" s="1"/>
      <c r="NX85" s="1"/>
      <c r="NY85" s="1"/>
      <c r="NZ85" s="1"/>
      <c r="OA85" s="1"/>
      <c r="OB85" s="1"/>
      <c r="OC85" s="1"/>
      <c r="OD85" s="1"/>
      <c r="OE85" s="1"/>
      <c r="OF85" s="1"/>
      <c r="OG85" s="1"/>
      <c r="OH85" s="1"/>
      <c r="OI85" s="1"/>
      <c r="OJ85" s="1"/>
      <c r="OK85" s="1"/>
      <c r="OL85" s="1"/>
      <c r="OM85" s="1"/>
      <c r="ON85" s="1"/>
      <c r="OO85" s="1"/>
      <c r="OP85" s="1"/>
      <c r="OQ85" s="1"/>
      <c r="OR85" s="1"/>
      <c r="OS85" s="1"/>
      <c r="OT85" s="1"/>
      <c r="OU85" s="1"/>
      <c r="OV85" s="1"/>
      <c r="OW85" s="1"/>
      <c r="OX85" s="1"/>
      <c r="OY85" s="1"/>
      <c r="OZ85" s="1"/>
      <c r="PA85" s="1"/>
      <c r="PB85" s="1"/>
      <c r="PC85" s="1"/>
      <c r="PD85" s="1"/>
      <c r="PE85" s="1"/>
      <c r="PF85" s="1"/>
      <c r="PG85" s="1"/>
      <c r="PH85" s="1"/>
      <c r="PI85" s="1"/>
      <c r="PJ85" s="1"/>
      <c r="PK85" s="1"/>
      <c r="PL85" s="1"/>
      <c r="PM85" s="1"/>
      <c r="PN85" s="1"/>
      <c r="PO85" s="1"/>
      <c r="PP85" s="1"/>
      <c r="PQ85" s="1"/>
      <c r="PR85" s="1"/>
      <c r="PS85" s="1"/>
      <c r="PT85" s="1"/>
      <c r="PU85" s="1"/>
      <c r="PV85" s="1"/>
      <c r="PW85" s="1"/>
      <c r="PX85" s="1"/>
      <c r="PY85" s="1"/>
      <c r="PZ85" s="1"/>
      <c r="QA85" s="1"/>
      <c r="QB85" s="1"/>
      <c r="QC85" s="1"/>
      <c r="QD85" s="1"/>
      <c r="QE85" s="1"/>
      <c r="QF85" s="1"/>
      <c r="QG85" s="1"/>
      <c r="QH85" s="1"/>
      <c r="QI85" s="1"/>
      <c r="QJ85" s="1"/>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1"/>
      <c r="RM85" s="1"/>
      <c r="RN85" s="1"/>
      <c r="RO85" s="1"/>
      <c r="RP85" s="1"/>
      <c r="RQ85" s="1"/>
      <c r="RR85" s="1"/>
      <c r="RS85" s="1"/>
      <c r="RT85" s="1"/>
      <c r="RU85" s="1"/>
      <c r="RV85" s="1"/>
      <c r="RW85" s="1"/>
      <c r="RX85" s="1"/>
      <c r="RY85" s="1"/>
      <c r="RZ85" s="1"/>
      <c r="SA85" s="1"/>
      <c r="SB85" s="1"/>
      <c r="SC85" s="1"/>
      <c r="SD85" s="1"/>
      <c r="SE85" s="1"/>
      <c r="SF85" s="1"/>
      <c r="SG85" s="1"/>
      <c r="SH85" s="1"/>
      <c r="SI85" s="1"/>
      <c r="SJ85" s="1"/>
      <c r="SK85" s="1"/>
      <c r="SL85" s="1"/>
      <c r="SM85" s="1"/>
      <c r="SN85" s="1"/>
      <c r="SO85" s="1"/>
      <c r="SP85" s="1"/>
      <c r="SQ85" s="1"/>
      <c r="SR85" s="1"/>
      <c r="SS85" s="1"/>
      <c r="ST85" s="1"/>
      <c r="SU85" s="1"/>
      <c r="SV85" s="1"/>
      <c r="SW85" s="1"/>
      <c r="SX85" s="1"/>
      <c r="SY85" s="1"/>
      <c r="SZ85" s="1"/>
      <c r="TA85" s="1"/>
      <c r="TB85" s="1"/>
      <c r="TC85" s="1"/>
      <c r="TD85" s="1"/>
      <c r="TE85" s="1"/>
      <c r="TF85" s="1"/>
      <c r="TG85" s="1"/>
      <c r="TH85" s="1"/>
      <c r="TI85" s="1"/>
      <c r="TJ85" s="1"/>
      <c r="TK85" s="1"/>
      <c r="TL85" s="1"/>
      <c r="TM85" s="1"/>
      <c r="TN85" s="1"/>
      <c r="TO85" s="1"/>
      <c r="TP85" s="1"/>
      <c r="TQ85" s="1"/>
      <c r="TR85" s="1"/>
      <c r="TS85" s="1"/>
      <c r="TT85" s="1"/>
      <c r="TU85" s="1"/>
      <c r="TV85" s="1"/>
      <c r="TW85" s="1"/>
      <c r="TX85" s="1"/>
      <c r="TY85" s="1"/>
      <c r="TZ85" s="1"/>
      <c r="UA85" s="1"/>
      <c r="UB85" s="1"/>
      <c r="UC85" s="1"/>
      <c r="UD85" s="1"/>
      <c r="UE85" s="1"/>
      <c r="UF85" s="1"/>
      <c r="UG85" s="1"/>
      <c r="UH85" s="1"/>
      <c r="UI85" s="1"/>
      <c r="UJ85" s="1"/>
      <c r="UK85" s="1"/>
      <c r="UL85" s="1"/>
      <c r="UM85" s="1"/>
      <c r="UN85" s="1"/>
      <c r="UO85" s="1"/>
      <c r="UP85" s="1"/>
      <c r="UQ85" s="1"/>
      <c r="UR85" s="1"/>
      <c r="US85" s="1"/>
      <c r="UT85" s="1"/>
      <c r="UU85" s="1"/>
      <c r="UV85" s="1"/>
      <c r="UW85" s="1"/>
      <c r="UX85" s="1"/>
      <c r="UY85" s="1"/>
      <c r="UZ85" s="1"/>
      <c r="VA85" s="1"/>
      <c r="VB85" s="1"/>
      <c r="VC85" s="1"/>
      <c r="VD85" s="1"/>
      <c r="VE85" s="1"/>
      <c r="VF85" s="1"/>
      <c r="VG85" s="1"/>
      <c r="VH85" s="1"/>
      <c r="VI85" s="1"/>
      <c r="VJ85" s="1"/>
      <c r="VK85" s="1"/>
      <c r="VL85" s="1"/>
      <c r="VM85" s="1"/>
      <c r="VN85" s="1"/>
      <c r="VO85" s="1"/>
      <c r="VP85" s="1"/>
      <c r="VQ85" s="1"/>
      <c r="VR85" s="1"/>
      <c r="VS85" s="1"/>
      <c r="VT85" s="1"/>
      <c r="VU85" s="1"/>
      <c r="VV85" s="1"/>
      <c r="VW85" s="1"/>
      <c r="VX85" s="1"/>
      <c r="VY85" s="1"/>
      <c r="VZ85" s="1"/>
      <c r="WA85" s="1"/>
      <c r="WB85" s="1"/>
      <c r="WC85" s="1"/>
      <c r="WD85" s="1"/>
      <c r="WE85" s="1"/>
      <c r="WF85" s="1"/>
      <c r="WG85" s="1"/>
      <c r="WH85" s="1"/>
      <c r="WI85" s="1"/>
      <c r="WJ85" s="1"/>
      <c r="WK85" s="1"/>
      <c r="WL85" s="1"/>
      <c r="WM85" s="1"/>
      <c r="WN85" s="1"/>
      <c r="WO85" s="1"/>
      <c r="WP85" s="1"/>
      <c r="WQ85" s="1"/>
      <c r="WR85" s="1"/>
      <c r="WS85" s="1"/>
      <c r="WT85" s="1"/>
      <c r="WU85" s="1"/>
      <c r="WV85" s="1"/>
      <c r="WW85" s="1"/>
      <c r="WX85" s="1"/>
      <c r="WY85" s="1"/>
      <c r="WZ85" s="1"/>
      <c r="XA85" s="1"/>
      <c r="XB85" s="1"/>
      <c r="XC85" s="1"/>
      <c r="XD85" s="1"/>
      <c r="XE85" s="1"/>
      <c r="XF85" s="1"/>
      <c r="XG85" s="1"/>
      <c r="XH85" s="1"/>
      <c r="XI85" s="1"/>
      <c r="XJ85" s="1"/>
      <c r="XK85" s="1"/>
      <c r="XL85" s="1"/>
      <c r="XM85" s="1"/>
      <c r="XN85" s="1"/>
      <c r="XO85" s="1"/>
      <c r="XP85" s="1"/>
      <c r="XQ85" s="1"/>
      <c r="XR85" s="1"/>
      <c r="XS85" s="1"/>
      <c r="XT85" s="1"/>
      <c r="XU85" s="1"/>
      <c r="XV85" s="1"/>
      <c r="XW85" s="1"/>
      <c r="XX85" s="1"/>
      <c r="XY85" s="1"/>
      <c r="XZ85" s="1"/>
      <c r="YA85" s="1"/>
      <c r="YB85" s="1"/>
      <c r="YC85" s="1"/>
      <c r="YD85" s="1"/>
      <c r="YE85" s="1"/>
      <c r="YF85" s="1"/>
      <c r="YG85" s="1"/>
      <c r="YH85" s="1"/>
      <c r="YI85" s="1"/>
      <c r="YJ85" s="1"/>
      <c r="YK85" s="1"/>
      <c r="YL85" s="1"/>
      <c r="YM85" s="1"/>
      <c r="YN85" s="1"/>
      <c r="YO85" s="1"/>
      <c r="YP85" s="1"/>
      <c r="YQ85" s="1"/>
      <c r="YR85" s="1"/>
      <c r="YS85" s="1"/>
      <c r="YT85" s="1"/>
      <c r="YU85" s="1"/>
      <c r="YV85" s="1"/>
      <c r="YW85" s="1"/>
      <c r="YX85" s="1"/>
      <c r="YY85" s="1"/>
      <c r="YZ85" s="1"/>
      <c r="ZA85" s="1"/>
      <c r="ZB85" s="1"/>
      <c r="ZC85" s="1"/>
      <c r="ZD85" s="1"/>
      <c r="ZE85" s="1"/>
      <c r="ZF85" s="1"/>
      <c r="ZG85" s="1"/>
      <c r="ZH85" s="1"/>
      <c r="ZI85" s="1"/>
      <c r="ZJ85" s="1"/>
      <c r="ZK85" s="1"/>
      <c r="ZL85" s="1"/>
      <c r="ZM85" s="1"/>
      <c r="ZN85" s="1"/>
      <c r="ZO85" s="1"/>
      <c r="ZP85" s="1"/>
      <c r="ZQ85" s="1"/>
      <c r="ZR85" s="1"/>
      <c r="ZS85" s="1"/>
      <c r="ZT85" s="1"/>
      <c r="ZU85" s="1"/>
      <c r="ZV85" s="1"/>
      <c r="ZW85" s="1"/>
      <c r="ZX85" s="1"/>
      <c r="ZY85" s="1"/>
      <c r="ZZ85" s="1"/>
      <c r="AAA85" s="1"/>
      <c r="AAB85" s="1"/>
      <c r="AAC85" s="1"/>
      <c r="AAD85" s="1"/>
      <c r="AAE85" s="1"/>
      <c r="AAF85" s="1"/>
      <c r="AAG85" s="1"/>
      <c r="AAH85" s="1"/>
      <c r="AAI85" s="1"/>
      <c r="AAJ85" s="1"/>
      <c r="AAK85" s="1"/>
      <c r="AAL85" s="1"/>
      <c r="AAM85" s="1"/>
      <c r="AAN85" s="1"/>
      <c r="AAO85" s="1"/>
      <c r="AAP85" s="1"/>
      <c r="AAQ85" s="1"/>
      <c r="AAR85" s="1"/>
      <c r="AAS85" s="1"/>
      <c r="AAT85" s="1"/>
      <c r="AAU85" s="1"/>
      <c r="AAV85" s="1"/>
      <c r="AAW85" s="1"/>
      <c r="AAX85" s="1"/>
      <c r="AAY85" s="1"/>
      <c r="AAZ85" s="1"/>
      <c r="ABA85" s="1"/>
      <c r="ABB85" s="1"/>
      <c r="ABC85" s="1"/>
      <c r="ABD85" s="1"/>
      <c r="ABE85" s="1"/>
      <c r="ABF85" s="1"/>
      <c r="ABG85" s="1"/>
      <c r="ABH85" s="1"/>
      <c r="ABI85" s="1"/>
      <c r="ABJ85" s="1"/>
      <c r="ABK85" s="1"/>
      <c r="ABL85" s="1"/>
      <c r="ABM85" s="1"/>
      <c r="ABN85" s="1"/>
      <c r="ABO85" s="1"/>
      <c r="ABP85" s="1"/>
      <c r="ABQ85" s="1"/>
      <c r="ABR85" s="1"/>
      <c r="ABS85" s="1"/>
      <c r="ABT85" s="1"/>
      <c r="ABU85" s="1"/>
      <c r="ABV85" s="1"/>
      <c r="ABW85" s="1"/>
      <c r="ABX85" s="1"/>
      <c r="ABY85" s="1"/>
      <c r="ABZ85" s="1"/>
      <c r="ACA85" s="1"/>
      <c r="ACB85" s="1"/>
      <c r="ACC85" s="1"/>
      <c r="ACD85" s="1"/>
      <c r="ACE85" s="1"/>
      <c r="ACF85" s="1"/>
      <c r="ACG85" s="1"/>
      <c r="ACH85" s="1"/>
      <c r="ACI85" s="1"/>
      <c r="ACJ85" s="1"/>
      <c r="ACK85" s="1"/>
      <c r="ACL85" s="1"/>
      <c r="ACM85" s="1"/>
      <c r="ACN85" s="1"/>
      <c r="ACO85" s="1"/>
      <c r="ACP85" s="1"/>
      <c r="ACQ85" s="1"/>
      <c r="ACR85" s="1"/>
      <c r="ACS85" s="1"/>
      <c r="ACT85" s="1"/>
      <c r="ACU85" s="1"/>
      <c r="ACV85" s="1"/>
      <c r="ACW85" s="1"/>
      <c r="ACX85" s="1"/>
      <c r="ACY85" s="1"/>
      <c r="ACZ85" s="1"/>
      <c r="ADA85" s="1"/>
      <c r="ADB85" s="1"/>
      <c r="ADC85" s="1"/>
      <c r="ADD85" s="1"/>
      <c r="ADE85" s="1"/>
      <c r="ADF85" s="1"/>
      <c r="ADG85" s="1"/>
      <c r="ADH85" s="1"/>
      <c r="ADI85" s="1"/>
      <c r="ADJ85" s="1"/>
      <c r="ADK85" s="1"/>
      <c r="ADL85" s="1"/>
      <c r="ADM85" s="1"/>
      <c r="ADN85" s="1"/>
      <c r="ADO85" s="1"/>
      <c r="ADP85" s="1"/>
      <c r="ADQ85" s="1"/>
      <c r="ADR85" s="1"/>
      <c r="ADS85" s="1"/>
      <c r="ADT85" s="1"/>
      <c r="ADU85" s="1"/>
      <c r="ADV85" s="1"/>
      <c r="ADW85" s="1"/>
      <c r="ADX85" s="1"/>
      <c r="ADY85" s="1"/>
      <c r="ADZ85" s="1"/>
      <c r="AEA85" s="1"/>
      <c r="AEB85" s="1"/>
      <c r="AEC85" s="1"/>
      <c r="AED85" s="1"/>
      <c r="AEE85" s="1"/>
      <c r="AEF85" s="1"/>
      <c r="AEG85" s="1"/>
      <c r="AEH85" s="1"/>
      <c r="AEI85" s="1"/>
      <c r="AEJ85" s="1"/>
      <c r="AEK85" s="1"/>
      <c r="AEL85" s="1"/>
      <c r="AEM85" s="1"/>
      <c r="AEN85" s="1"/>
      <c r="AEO85" s="1"/>
      <c r="AEP85" s="1"/>
      <c r="AEQ85" s="1"/>
      <c r="AER85" s="1"/>
      <c r="AES85" s="1"/>
      <c r="AET85" s="1"/>
      <c r="AEU85" s="1"/>
      <c r="AEV85" s="1"/>
      <c r="AEW85" s="1"/>
      <c r="AEX85" s="1"/>
      <c r="AEY85" s="1"/>
      <c r="AEZ85" s="1"/>
      <c r="AFA85" s="1"/>
      <c r="AFB85" s="1"/>
      <c r="AFC85" s="1"/>
      <c r="AFD85" s="1"/>
      <c r="AFE85" s="1"/>
      <c r="AFF85" s="1"/>
      <c r="AFG85" s="1"/>
      <c r="AFH85" s="1"/>
      <c r="AFI85" s="1"/>
      <c r="AFJ85" s="1"/>
      <c r="AFK85" s="1"/>
      <c r="AFL85" s="1"/>
      <c r="AFM85" s="1"/>
      <c r="AFN85" s="1"/>
      <c r="AFO85" s="1"/>
      <c r="AFP85" s="1"/>
      <c r="AFQ85" s="1"/>
      <c r="AFR85" s="1"/>
      <c r="AFS85" s="1"/>
      <c r="AFT85" s="1"/>
      <c r="AFU85" s="1"/>
      <c r="AFV85" s="1"/>
      <c r="AFW85" s="1"/>
      <c r="AFX85" s="1"/>
      <c r="AFY85" s="1"/>
      <c r="AFZ85" s="1"/>
      <c r="AGA85" s="1"/>
      <c r="AGB85" s="1"/>
      <c r="AGC85" s="1"/>
      <c r="AGD85" s="1"/>
      <c r="AGE85" s="1"/>
      <c r="AGF85" s="1"/>
      <c r="AGG85" s="1"/>
      <c r="AGH85" s="1"/>
      <c r="AGI85" s="1"/>
      <c r="AGJ85" s="1"/>
      <c r="AGK85" s="1"/>
      <c r="AGL85" s="1"/>
      <c r="AGM85" s="1"/>
      <c r="AGN85" s="1"/>
      <c r="AGO85" s="1"/>
      <c r="AGP85" s="1"/>
      <c r="AGQ85" s="1"/>
      <c r="AGR85" s="1"/>
      <c r="AGS85" s="1"/>
      <c r="AGT85" s="1"/>
      <c r="AGU85" s="1"/>
      <c r="AGV85" s="1"/>
      <c r="AGW85" s="1"/>
      <c r="AGX85" s="1"/>
      <c r="AGY85" s="1"/>
      <c r="AGZ85" s="1"/>
      <c r="AHA85" s="1"/>
      <c r="AHB85" s="1"/>
      <c r="AHC85" s="1"/>
      <c r="AHD85" s="1"/>
      <c r="AHE85" s="1"/>
      <c r="AHF85" s="1"/>
      <c r="AHG85" s="1"/>
      <c r="AHH85" s="1"/>
      <c r="AHI85" s="1"/>
      <c r="AHJ85" s="1"/>
      <c r="AHK85" s="1"/>
      <c r="AHL85" s="1"/>
      <c r="AHM85" s="1"/>
      <c r="AHN85" s="1"/>
      <c r="AHO85" s="1"/>
      <c r="AHP85" s="1"/>
      <c r="AHQ85" s="1"/>
      <c r="AHR85" s="1"/>
      <c r="AHS85" s="1"/>
      <c r="AHT85" s="1"/>
      <c r="AHU85" s="1"/>
      <c r="AHV85" s="1"/>
      <c r="AHW85" s="1"/>
      <c r="AHX85" s="1"/>
      <c r="AHY85" s="1"/>
      <c r="AHZ85" s="1"/>
      <c r="AIA85" s="1"/>
      <c r="AIB85" s="1"/>
      <c r="AIC85" s="1"/>
      <c r="AID85" s="1"/>
      <c r="AIE85" s="1"/>
      <c r="AIF85" s="1"/>
      <c r="AIG85" s="1"/>
      <c r="AIH85" s="1"/>
      <c r="AII85" s="1"/>
      <c r="AIJ85" s="1"/>
      <c r="AIK85" s="1"/>
      <c r="AIL85" s="1"/>
      <c r="AIM85" s="1"/>
      <c r="AIN85" s="1"/>
      <c r="AIO85" s="1"/>
      <c r="AIP85" s="1"/>
      <c r="AIQ85" s="1"/>
      <c r="AIR85" s="1"/>
      <c r="AIS85" s="1"/>
      <c r="AIT85" s="1"/>
      <c r="AIU85" s="1"/>
      <c r="AIV85" s="1"/>
      <c r="AIW85" s="1"/>
      <c r="AIX85" s="1"/>
      <c r="AIY85" s="1"/>
      <c r="AIZ85" s="1"/>
      <c r="AJA85" s="1"/>
      <c r="AJB85" s="1"/>
      <c r="AJC85" s="1"/>
      <c r="AJD85" s="1"/>
      <c r="AJE85" s="1"/>
      <c r="AJF85" s="1"/>
      <c r="AJG85" s="1"/>
      <c r="AJH85" s="1"/>
      <c r="AJI85" s="1"/>
      <c r="AJJ85" s="1"/>
      <c r="AJK85" s="1"/>
      <c r="AJL85" s="1"/>
      <c r="AJM85" s="1"/>
      <c r="AJN85" s="1"/>
      <c r="AJO85" s="1"/>
      <c r="AJP85" s="1"/>
      <c r="AJQ85" s="1"/>
      <c r="AJR85" s="1"/>
      <c r="AJS85" s="1"/>
      <c r="AJT85" s="1"/>
      <c r="AJU85" s="1"/>
      <c r="AJV85" s="1"/>
      <c r="AJW85" s="1"/>
      <c r="AJX85" s="1"/>
      <c r="AJY85" s="1"/>
      <c r="AJZ85" s="1"/>
      <c r="AKA85" s="1"/>
      <c r="AKB85" s="1"/>
      <c r="AKC85" s="1"/>
      <c r="AKD85" s="1"/>
      <c r="AKE85" s="1"/>
      <c r="AKF85" s="1"/>
      <c r="AKG85" s="1"/>
      <c r="AKH85" s="1"/>
      <c r="AKI85" s="1"/>
      <c r="AKJ85" s="1"/>
      <c r="AKK85" s="1"/>
      <c r="AKL85" s="1"/>
      <c r="AKM85" s="1"/>
      <c r="AKN85" s="1"/>
      <c r="AKO85" s="1"/>
      <c r="AKP85" s="1"/>
      <c r="AKQ85" s="1"/>
      <c r="AKR85" s="1"/>
      <c r="AKS85" s="1"/>
      <c r="AKT85" s="1"/>
      <c r="AKU85" s="1"/>
      <c r="AKV85" s="1"/>
      <c r="AKW85" s="1"/>
      <c r="AKX85" s="1"/>
      <c r="AKY85" s="1"/>
      <c r="AKZ85" s="1"/>
      <c r="ALA85" s="1"/>
      <c r="ALB85" s="1"/>
      <c r="ALC85" s="1"/>
      <c r="ALD85" s="1"/>
      <c r="ALE85" s="1"/>
      <c r="ALF85" s="1"/>
      <c r="ALG85" s="1"/>
      <c r="ALH85" s="1"/>
      <c r="ALI85" s="1"/>
      <c r="ALJ85" s="1"/>
      <c r="ALK85" s="1"/>
      <c r="ALL85" s="1"/>
      <c r="ALM85" s="1"/>
      <c r="ALN85" s="1"/>
      <c r="ALO85" s="1"/>
      <c r="ALP85" s="1"/>
      <c r="ALQ85" s="1"/>
      <c r="ALR85" s="1"/>
      <c r="ALS85" s="1"/>
      <c r="ALT85" s="1"/>
      <c r="ALU85" s="1"/>
      <c r="ALV85" s="1"/>
      <c r="ALW85" s="1"/>
      <c r="ALX85" s="1"/>
      <c r="ALY85" s="1"/>
      <c r="ALZ85" s="1"/>
      <c r="AMA85" s="1"/>
      <c r="AMB85" s="1"/>
      <c r="AMC85" s="1"/>
      <c r="AMD85" s="1"/>
      <c r="AME85" s="1"/>
      <c r="AMF85" s="1"/>
      <c r="AMG85" s="1"/>
      <c r="AMH85" s="1"/>
      <c r="AMI85" s="1"/>
      <c r="AMJ85" s="1"/>
      <c r="AMK85" s="1"/>
      <c r="AML85" s="1"/>
      <c r="AMM85" s="1"/>
      <c r="AMN85" s="1"/>
      <c r="AMO85" s="1"/>
      <c r="AMP85" s="1"/>
      <c r="AMQ85" s="1"/>
      <c r="AMR85" s="1"/>
      <c r="AMS85" s="1"/>
      <c r="AMT85" s="1"/>
      <c r="AMU85" s="1"/>
      <c r="AMV85" s="1"/>
      <c r="AMW85" s="1"/>
      <c r="AMX85" s="1"/>
      <c r="AMY85" s="1"/>
      <c r="AMZ85" s="1"/>
      <c r="ANA85" s="1"/>
      <c r="ANB85" s="1"/>
    </row>
    <row r="86" spans="1:1042" x14ac:dyDescent="0.2">
      <c r="B86" s="234" t="s">
        <v>25</v>
      </c>
      <c r="C86" s="322" t="s">
        <v>135</v>
      </c>
      <c r="D86" s="30" t="str">
        <f>Datos_Resultados_CCV!$E$11&amp;"/room or zone"</f>
        <v>/room or zone</v>
      </c>
      <c r="E86" s="268"/>
      <c r="F86" s="269"/>
      <c r="G86" s="268"/>
      <c r="H86" s="38"/>
      <c r="I86" s="268"/>
      <c r="J86" s="38"/>
      <c r="K86" s="268"/>
      <c r="L86" s="38"/>
      <c r="M86" s="268"/>
      <c r="N86" s="38"/>
      <c r="O86" s="268"/>
      <c r="P86" s="38"/>
      <c r="Q86" s="268"/>
      <c r="R86" s="38"/>
      <c r="S86" s="268"/>
      <c r="T86" s="38"/>
      <c r="U86" s="268"/>
      <c r="V86" s="38"/>
      <c r="W86" s="268"/>
      <c r="X86" s="56"/>
    </row>
    <row r="87" spans="1:1042" x14ac:dyDescent="0.2">
      <c r="B87" s="234" t="s">
        <v>25</v>
      </c>
      <c r="C87" s="322" t="s">
        <v>77</v>
      </c>
      <c r="D87" s="30" t="str">
        <f>Datos_Resultados_CCV!$E$11&amp;"/room or zone"</f>
        <v>/room or zone</v>
      </c>
      <c r="E87" s="268"/>
      <c r="F87" s="269"/>
      <c r="G87" s="268"/>
      <c r="H87" s="38"/>
      <c r="I87" s="268"/>
      <c r="J87" s="38"/>
      <c r="K87" s="268"/>
      <c r="L87" s="38"/>
      <c r="M87" s="268"/>
      <c r="N87" s="38"/>
      <c r="O87" s="268"/>
      <c r="P87" s="38"/>
      <c r="Q87" s="268"/>
      <c r="R87" s="38"/>
      <c r="S87" s="268"/>
      <c r="T87" s="38"/>
      <c r="U87" s="268"/>
      <c r="V87" s="38"/>
      <c r="W87" s="268"/>
      <c r="X87" s="56"/>
    </row>
    <row r="88" spans="1:1042" x14ac:dyDescent="0.2">
      <c r="B88" s="57"/>
      <c r="C88" s="105"/>
      <c r="D88" s="30"/>
      <c r="E88" s="328"/>
      <c r="F88" s="328"/>
      <c r="G88" s="328"/>
      <c r="H88" s="329"/>
      <c r="I88" s="328"/>
      <c r="J88" s="329"/>
      <c r="K88" s="328"/>
      <c r="L88" s="329"/>
      <c r="M88" s="328"/>
      <c r="N88" s="329"/>
      <c r="O88" s="328"/>
      <c r="P88" s="329"/>
      <c r="Q88" s="328"/>
      <c r="R88" s="329"/>
      <c r="S88" s="328"/>
      <c r="T88" s="329"/>
      <c r="U88" s="328"/>
      <c r="V88" s="329"/>
      <c r="W88" s="328"/>
      <c r="X88" s="56"/>
    </row>
    <row r="89" spans="1:1042" s="19" customFormat="1" ht="15" x14ac:dyDescent="0.2">
      <c r="A89" s="1"/>
      <c r="B89" s="57"/>
      <c r="C89" s="200" t="s">
        <v>136</v>
      </c>
      <c r="D89" s="30"/>
      <c r="E89" s="38"/>
      <c r="F89" s="38"/>
      <c r="G89" s="38"/>
      <c r="H89" s="38"/>
      <c r="I89" s="38"/>
      <c r="J89" s="38"/>
      <c r="K89" s="38"/>
      <c r="L89" s="38"/>
      <c r="M89" s="38"/>
      <c r="N89" s="38"/>
      <c r="O89" s="38"/>
      <c r="P89" s="38"/>
      <c r="Q89" s="38"/>
      <c r="R89" s="38"/>
      <c r="S89" s="38"/>
      <c r="T89" s="38"/>
      <c r="U89" s="38"/>
      <c r="V89" s="38"/>
      <c r="W89" s="38"/>
      <c r="X89" s="56"/>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1"/>
      <c r="VB89" s="1"/>
      <c r="VC89" s="1"/>
      <c r="VD89" s="1"/>
      <c r="VE89" s="1"/>
      <c r="VF89" s="1"/>
      <c r="VG89" s="1"/>
      <c r="VH89" s="1"/>
      <c r="VI89" s="1"/>
      <c r="VJ89" s="1"/>
      <c r="VK89" s="1"/>
      <c r="VL89" s="1"/>
      <c r="VM89" s="1"/>
      <c r="VN89" s="1"/>
      <c r="VO89" s="1"/>
      <c r="VP89" s="1"/>
      <c r="VQ89" s="1"/>
      <c r="VR89" s="1"/>
      <c r="VS89" s="1"/>
      <c r="VT89" s="1"/>
      <c r="VU89" s="1"/>
      <c r="VV89" s="1"/>
      <c r="VW89" s="1"/>
      <c r="VX89" s="1"/>
      <c r="VY89" s="1"/>
      <c r="VZ89" s="1"/>
      <c r="WA89" s="1"/>
      <c r="WB89" s="1"/>
      <c r="WC89" s="1"/>
      <c r="WD89" s="1"/>
      <c r="WE89" s="1"/>
      <c r="WF89" s="1"/>
      <c r="WG89" s="1"/>
      <c r="WH89" s="1"/>
      <c r="WI89" s="1"/>
      <c r="WJ89" s="1"/>
      <c r="WK89" s="1"/>
      <c r="WL89" s="1"/>
      <c r="WM89" s="1"/>
      <c r="WN89" s="1"/>
      <c r="WO89" s="1"/>
      <c r="WP89" s="1"/>
      <c r="WQ89" s="1"/>
      <c r="WR89" s="1"/>
      <c r="WS89" s="1"/>
      <c r="WT89" s="1"/>
      <c r="WU89" s="1"/>
      <c r="WV89" s="1"/>
      <c r="WW89" s="1"/>
      <c r="WX89" s="1"/>
      <c r="WY89" s="1"/>
      <c r="WZ89" s="1"/>
      <c r="XA89" s="1"/>
      <c r="XB89" s="1"/>
      <c r="XC89" s="1"/>
      <c r="XD89" s="1"/>
      <c r="XE89" s="1"/>
      <c r="XF89" s="1"/>
      <c r="XG89" s="1"/>
      <c r="XH89" s="1"/>
      <c r="XI89" s="1"/>
      <c r="XJ89" s="1"/>
      <c r="XK89" s="1"/>
      <c r="XL89" s="1"/>
      <c r="XM89" s="1"/>
      <c r="XN89" s="1"/>
      <c r="XO89" s="1"/>
      <c r="XP89" s="1"/>
      <c r="XQ89" s="1"/>
      <c r="XR89" s="1"/>
      <c r="XS89" s="1"/>
      <c r="XT89" s="1"/>
      <c r="XU89" s="1"/>
      <c r="XV89" s="1"/>
      <c r="XW89" s="1"/>
      <c r="XX89" s="1"/>
      <c r="XY89" s="1"/>
      <c r="XZ89" s="1"/>
      <c r="YA89" s="1"/>
      <c r="YB89" s="1"/>
      <c r="YC89" s="1"/>
      <c r="YD89" s="1"/>
      <c r="YE89" s="1"/>
      <c r="YF89" s="1"/>
      <c r="YG89" s="1"/>
      <c r="YH89" s="1"/>
      <c r="YI89" s="1"/>
      <c r="YJ89" s="1"/>
      <c r="YK89" s="1"/>
      <c r="YL89" s="1"/>
      <c r="YM89" s="1"/>
      <c r="YN89" s="1"/>
      <c r="YO89" s="1"/>
      <c r="YP89" s="1"/>
      <c r="YQ89" s="1"/>
      <c r="YR89" s="1"/>
      <c r="YS89" s="1"/>
      <c r="YT89" s="1"/>
      <c r="YU89" s="1"/>
      <c r="YV89" s="1"/>
      <c r="YW89" s="1"/>
      <c r="YX89" s="1"/>
      <c r="YY89" s="1"/>
      <c r="YZ89" s="1"/>
      <c r="ZA89" s="1"/>
      <c r="ZB89" s="1"/>
      <c r="ZC89" s="1"/>
      <c r="ZD89" s="1"/>
      <c r="ZE89" s="1"/>
      <c r="ZF89" s="1"/>
      <c r="ZG89" s="1"/>
      <c r="ZH89" s="1"/>
      <c r="ZI89" s="1"/>
      <c r="ZJ89" s="1"/>
      <c r="ZK89" s="1"/>
      <c r="ZL89" s="1"/>
      <c r="ZM89" s="1"/>
      <c r="ZN89" s="1"/>
      <c r="ZO89" s="1"/>
      <c r="ZP89" s="1"/>
      <c r="ZQ89" s="1"/>
      <c r="ZR89" s="1"/>
      <c r="ZS89" s="1"/>
      <c r="ZT89" s="1"/>
      <c r="ZU89" s="1"/>
      <c r="ZV89" s="1"/>
      <c r="ZW89" s="1"/>
      <c r="ZX89" s="1"/>
      <c r="ZY89" s="1"/>
      <c r="ZZ89" s="1"/>
      <c r="AAA89" s="1"/>
      <c r="AAB89" s="1"/>
      <c r="AAC89" s="1"/>
      <c r="AAD89" s="1"/>
      <c r="AAE89" s="1"/>
      <c r="AAF89" s="1"/>
      <c r="AAG89" s="1"/>
      <c r="AAH89" s="1"/>
      <c r="AAI89" s="1"/>
      <c r="AAJ89" s="1"/>
      <c r="AAK89" s="1"/>
      <c r="AAL89" s="1"/>
      <c r="AAM89" s="1"/>
      <c r="AAN89" s="1"/>
      <c r="AAO89" s="1"/>
      <c r="AAP89" s="1"/>
      <c r="AAQ89" s="1"/>
      <c r="AAR89" s="1"/>
      <c r="AAS89" s="1"/>
      <c r="AAT89" s="1"/>
      <c r="AAU89" s="1"/>
      <c r="AAV89" s="1"/>
      <c r="AAW89" s="1"/>
      <c r="AAX89" s="1"/>
      <c r="AAY89" s="1"/>
      <c r="AAZ89" s="1"/>
      <c r="ABA89" s="1"/>
      <c r="ABB89" s="1"/>
      <c r="ABC89" s="1"/>
      <c r="ABD89" s="1"/>
      <c r="ABE89" s="1"/>
      <c r="ABF89" s="1"/>
      <c r="ABG89" s="1"/>
      <c r="ABH89" s="1"/>
      <c r="ABI89" s="1"/>
      <c r="ABJ89" s="1"/>
      <c r="ABK89" s="1"/>
      <c r="ABL89" s="1"/>
      <c r="ABM89" s="1"/>
      <c r="ABN89" s="1"/>
      <c r="ABO89" s="1"/>
      <c r="ABP89" s="1"/>
      <c r="ABQ89" s="1"/>
      <c r="ABR89" s="1"/>
      <c r="ABS89" s="1"/>
      <c r="ABT89" s="1"/>
      <c r="ABU89" s="1"/>
      <c r="ABV89" s="1"/>
      <c r="ABW89" s="1"/>
      <c r="ABX89" s="1"/>
      <c r="ABY89" s="1"/>
      <c r="ABZ89" s="1"/>
      <c r="ACA89" s="1"/>
      <c r="ACB89" s="1"/>
      <c r="ACC89" s="1"/>
      <c r="ACD89" s="1"/>
      <c r="ACE89" s="1"/>
      <c r="ACF89" s="1"/>
      <c r="ACG89" s="1"/>
      <c r="ACH89" s="1"/>
      <c r="ACI89" s="1"/>
      <c r="ACJ89" s="1"/>
      <c r="ACK89" s="1"/>
      <c r="ACL89" s="1"/>
      <c r="ACM89" s="1"/>
      <c r="ACN89" s="1"/>
      <c r="ACO89" s="1"/>
      <c r="ACP89" s="1"/>
      <c r="ACQ89" s="1"/>
      <c r="ACR89" s="1"/>
      <c r="ACS89" s="1"/>
      <c r="ACT89" s="1"/>
      <c r="ACU89" s="1"/>
      <c r="ACV89" s="1"/>
      <c r="ACW89" s="1"/>
      <c r="ACX89" s="1"/>
      <c r="ACY89" s="1"/>
      <c r="ACZ89" s="1"/>
      <c r="ADA89" s="1"/>
      <c r="ADB89" s="1"/>
      <c r="ADC89" s="1"/>
      <c r="ADD89" s="1"/>
      <c r="ADE89" s="1"/>
      <c r="ADF89" s="1"/>
      <c r="ADG89" s="1"/>
      <c r="ADH89" s="1"/>
      <c r="ADI89" s="1"/>
      <c r="ADJ89" s="1"/>
      <c r="ADK89" s="1"/>
      <c r="ADL89" s="1"/>
      <c r="ADM89" s="1"/>
      <c r="ADN89" s="1"/>
      <c r="ADO89" s="1"/>
      <c r="ADP89" s="1"/>
      <c r="ADQ89" s="1"/>
      <c r="ADR89" s="1"/>
      <c r="ADS89" s="1"/>
      <c r="ADT89" s="1"/>
      <c r="ADU89" s="1"/>
      <c r="ADV89" s="1"/>
      <c r="ADW89" s="1"/>
      <c r="ADX89" s="1"/>
      <c r="ADY89" s="1"/>
      <c r="ADZ89" s="1"/>
      <c r="AEA89" s="1"/>
      <c r="AEB89" s="1"/>
      <c r="AEC89" s="1"/>
      <c r="AED89" s="1"/>
      <c r="AEE89" s="1"/>
      <c r="AEF89" s="1"/>
      <c r="AEG89" s="1"/>
      <c r="AEH89" s="1"/>
      <c r="AEI89" s="1"/>
      <c r="AEJ89" s="1"/>
      <c r="AEK89" s="1"/>
      <c r="AEL89" s="1"/>
      <c r="AEM89" s="1"/>
      <c r="AEN89" s="1"/>
      <c r="AEO89" s="1"/>
      <c r="AEP89" s="1"/>
      <c r="AEQ89" s="1"/>
      <c r="AER89" s="1"/>
      <c r="AES89" s="1"/>
      <c r="AET89" s="1"/>
      <c r="AEU89" s="1"/>
      <c r="AEV89" s="1"/>
      <c r="AEW89" s="1"/>
      <c r="AEX89" s="1"/>
      <c r="AEY89" s="1"/>
      <c r="AEZ89" s="1"/>
      <c r="AFA89" s="1"/>
      <c r="AFB89" s="1"/>
      <c r="AFC89" s="1"/>
      <c r="AFD89" s="1"/>
      <c r="AFE89" s="1"/>
      <c r="AFF89" s="1"/>
      <c r="AFG89" s="1"/>
      <c r="AFH89" s="1"/>
      <c r="AFI89" s="1"/>
      <c r="AFJ89" s="1"/>
      <c r="AFK89" s="1"/>
      <c r="AFL89" s="1"/>
      <c r="AFM89" s="1"/>
      <c r="AFN89" s="1"/>
      <c r="AFO89" s="1"/>
      <c r="AFP89" s="1"/>
      <c r="AFQ89" s="1"/>
      <c r="AFR89" s="1"/>
      <c r="AFS89" s="1"/>
      <c r="AFT89" s="1"/>
      <c r="AFU89" s="1"/>
      <c r="AFV89" s="1"/>
      <c r="AFW89" s="1"/>
      <c r="AFX89" s="1"/>
      <c r="AFY89" s="1"/>
      <c r="AFZ89" s="1"/>
      <c r="AGA89" s="1"/>
      <c r="AGB89" s="1"/>
      <c r="AGC89" s="1"/>
      <c r="AGD89" s="1"/>
      <c r="AGE89" s="1"/>
      <c r="AGF89" s="1"/>
      <c r="AGG89" s="1"/>
      <c r="AGH89" s="1"/>
      <c r="AGI89" s="1"/>
      <c r="AGJ89" s="1"/>
      <c r="AGK89" s="1"/>
      <c r="AGL89" s="1"/>
      <c r="AGM89" s="1"/>
      <c r="AGN89" s="1"/>
      <c r="AGO89" s="1"/>
      <c r="AGP89" s="1"/>
      <c r="AGQ89" s="1"/>
      <c r="AGR89" s="1"/>
      <c r="AGS89" s="1"/>
      <c r="AGT89" s="1"/>
      <c r="AGU89" s="1"/>
      <c r="AGV89" s="1"/>
      <c r="AGW89" s="1"/>
      <c r="AGX89" s="1"/>
      <c r="AGY89" s="1"/>
      <c r="AGZ89" s="1"/>
      <c r="AHA89" s="1"/>
      <c r="AHB89" s="1"/>
      <c r="AHC89" s="1"/>
      <c r="AHD89" s="1"/>
      <c r="AHE89" s="1"/>
      <c r="AHF89" s="1"/>
      <c r="AHG89" s="1"/>
      <c r="AHH89" s="1"/>
      <c r="AHI89" s="1"/>
      <c r="AHJ89" s="1"/>
      <c r="AHK89" s="1"/>
      <c r="AHL89" s="1"/>
      <c r="AHM89" s="1"/>
      <c r="AHN89" s="1"/>
      <c r="AHO89" s="1"/>
      <c r="AHP89" s="1"/>
      <c r="AHQ89" s="1"/>
      <c r="AHR89" s="1"/>
      <c r="AHS89" s="1"/>
      <c r="AHT89" s="1"/>
      <c r="AHU89" s="1"/>
      <c r="AHV89" s="1"/>
      <c r="AHW89" s="1"/>
      <c r="AHX89" s="1"/>
      <c r="AHY89" s="1"/>
      <c r="AHZ89" s="1"/>
      <c r="AIA89" s="1"/>
      <c r="AIB89" s="1"/>
      <c r="AIC89" s="1"/>
      <c r="AID89" s="1"/>
      <c r="AIE89" s="1"/>
      <c r="AIF89" s="1"/>
      <c r="AIG89" s="1"/>
      <c r="AIH89" s="1"/>
      <c r="AII89" s="1"/>
      <c r="AIJ89" s="1"/>
      <c r="AIK89" s="1"/>
      <c r="AIL89" s="1"/>
      <c r="AIM89" s="1"/>
      <c r="AIN89" s="1"/>
      <c r="AIO89" s="1"/>
      <c r="AIP89" s="1"/>
      <c r="AIQ89" s="1"/>
      <c r="AIR89" s="1"/>
      <c r="AIS89" s="1"/>
      <c r="AIT89" s="1"/>
      <c r="AIU89" s="1"/>
      <c r="AIV89" s="1"/>
      <c r="AIW89" s="1"/>
      <c r="AIX89" s="1"/>
      <c r="AIY89" s="1"/>
      <c r="AIZ89" s="1"/>
      <c r="AJA89" s="1"/>
      <c r="AJB89" s="1"/>
      <c r="AJC89" s="1"/>
      <c r="AJD89" s="1"/>
      <c r="AJE89" s="1"/>
      <c r="AJF89" s="1"/>
      <c r="AJG89" s="1"/>
      <c r="AJH89" s="1"/>
      <c r="AJI89" s="1"/>
      <c r="AJJ89" s="1"/>
      <c r="AJK89" s="1"/>
      <c r="AJL89" s="1"/>
      <c r="AJM89" s="1"/>
      <c r="AJN89" s="1"/>
      <c r="AJO89" s="1"/>
      <c r="AJP89" s="1"/>
      <c r="AJQ89" s="1"/>
      <c r="AJR89" s="1"/>
      <c r="AJS89" s="1"/>
      <c r="AJT89" s="1"/>
      <c r="AJU89" s="1"/>
      <c r="AJV89" s="1"/>
      <c r="AJW89" s="1"/>
      <c r="AJX89" s="1"/>
      <c r="AJY89" s="1"/>
      <c r="AJZ89" s="1"/>
      <c r="AKA89" s="1"/>
      <c r="AKB89" s="1"/>
      <c r="AKC89" s="1"/>
      <c r="AKD89" s="1"/>
      <c r="AKE89" s="1"/>
      <c r="AKF89" s="1"/>
      <c r="AKG89" s="1"/>
      <c r="AKH89" s="1"/>
      <c r="AKI89" s="1"/>
      <c r="AKJ89" s="1"/>
      <c r="AKK89" s="1"/>
      <c r="AKL89" s="1"/>
      <c r="AKM89" s="1"/>
      <c r="AKN89" s="1"/>
      <c r="AKO89" s="1"/>
      <c r="AKP89" s="1"/>
      <c r="AKQ89" s="1"/>
      <c r="AKR89" s="1"/>
      <c r="AKS89" s="1"/>
      <c r="AKT89" s="1"/>
      <c r="AKU89" s="1"/>
      <c r="AKV89" s="1"/>
      <c r="AKW89" s="1"/>
      <c r="AKX89" s="1"/>
      <c r="AKY89" s="1"/>
      <c r="AKZ89" s="1"/>
      <c r="ALA89" s="1"/>
      <c r="ALB89" s="1"/>
      <c r="ALC89" s="1"/>
      <c r="ALD89" s="1"/>
      <c r="ALE89" s="1"/>
      <c r="ALF89" s="1"/>
      <c r="ALG89" s="1"/>
      <c r="ALH89" s="1"/>
      <c r="ALI89" s="1"/>
      <c r="ALJ89" s="1"/>
      <c r="ALK89" s="1"/>
      <c r="ALL89" s="1"/>
      <c r="ALM89" s="1"/>
      <c r="ALN89" s="1"/>
      <c r="ALO89" s="1"/>
      <c r="ALP89" s="1"/>
      <c r="ALQ89" s="1"/>
      <c r="ALR89" s="1"/>
      <c r="ALS89" s="1"/>
      <c r="ALT89" s="1"/>
      <c r="ALU89" s="1"/>
      <c r="ALV89" s="1"/>
      <c r="ALW89" s="1"/>
      <c r="ALX89" s="1"/>
      <c r="ALY89" s="1"/>
      <c r="ALZ89" s="1"/>
      <c r="AMA89" s="1"/>
      <c r="AMB89" s="1"/>
      <c r="AMC89" s="1"/>
      <c r="AMD89" s="1"/>
      <c r="AME89" s="1"/>
      <c r="AMF89" s="1"/>
      <c r="AMG89" s="1"/>
      <c r="AMH89" s="1"/>
      <c r="AMI89" s="1"/>
      <c r="AMJ89" s="1"/>
      <c r="AMK89" s="1"/>
      <c r="AML89" s="1"/>
      <c r="AMM89" s="1"/>
      <c r="AMN89" s="1"/>
      <c r="AMO89" s="1"/>
      <c r="AMP89" s="1"/>
      <c r="AMQ89" s="1"/>
      <c r="AMR89" s="1"/>
      <c r="AMS89" s="1"/>
      <c r="AMT89" s="1"/>
      <c r="AMU89" s="1"/>
      <c r="AMV89" s="1"/>
      <c r="AMW89" s="1"/>
      <c r="AMX89" s="1"/>
      <c r="AMY89" s="1"/>
      <c r="AMZ89" s="1"/>
      <c r="ANA89" s="1"/>
      <c r="ANB89" s="1"/>
    </row>
    <row r="90" spans="1:1042" x14ac:dyDescent="0.2">
      <c r="B90" s="234" t="s">
        <v>25</v>
      </c>
      <c r="C90" s="23" t="s">
        <v>78</v>
      </c>
      <c r="D90" s="30" t="str">
        <f>Datos_Resultados_CCV!$E$11&amp;"/room or zone"</f>
        <v>/room or zone</v>
      </c>
      <c r="E90" s="268"/>
      <c r="F90" s="269"/>
      <c r="G90" s="268"/>
      <c r="H90" s="38"/>
      <c r="I90" s="268"/>
      <c r="J90" s="38"/>
      <c r="K90" s="268"/>
      <c r="L90" s="38"/>
      <c r="M90" s="268"/>
      <c r="N90" s="38"/>
      <c r="O90" s="268"/>
      <c r="P90" s="38"/>
      <c r="Q90" s="268"/>
      <c r="R90" s="38"/>
      <c r="S90" s="268"/>
      <c r="T90" s="38"/>
      <c r="U90" s="268"/>
      <c r="V90" s="38"/>
      <c r="W90" s="268"/>
      <c r="X90" s="56"/>
    </row>
    <row r="91" spans="1:1042" x14ac:dyDescent="0.2">
      <c r="B91" s="234" t="s">
        <v>25</v>
      </c>
      <c r="C91" s="105" t="s">
        <v>137</v>
      </c>
      <c r="D91" s="30" t="str">
        <f>Datos_Resultados_CCV!$E$11&amp;"/year.room or zone"</f>
        <v>/year.room or zone</v>
      </c>
      <c r="E91" s="268"/>
      <c r="F91" s="269"/>
      <c r="G91" s="268"/>
      <c r="H91" s="38"/>
      <c r="I91" s="268"/>
      <c r="J91" s="38"/>
      <c r="K91" s="268"/>
      <c r="L91" s="38"/>
      <c r="M91" s="268"/>
      <c r="N91" s="38"/>
      <c r="O91" s="268"/>
      <c r="P91" s="38"/>
      <c r="Q91" s="268"/>
      <c r="R91" s="38"/>
      <c r="S91" s="268"/>
      <c r="T91" s="38"/>
      <c r="U91" s="268"/>
      <c r="V91" s="38"/>
      <c r="W91" s="268"/>
      <c r="X91" s="56"/>
    </row>
    <row r="92" spans="1:1042" x14ac:dyDescent="0.2">
      <c r="B92" s="61"/>
      <c r="C92" s="270"/>
      <c r="D92" s="270"/>
      <c r="E92" s="271"/>
      <c r="F92" s="270"/>
      <c r="G92" s="271"/>
      <c r="H92" s="270"/>
      <c r="I92" s="271"/>
      <c r="J92" s="270"/>
      <c r="K92" s="271"/>
      <c r="L92" s="270"/>
      <c r="M92" s="271"/>
      <c r="N92" s="270"/>
      <c r="O92" s="271"/>
      <c r="P92" s="270"/>
      <c r="Q92" s="271"/>
      <c r="R92" s="270"/>
      <c r="S92" s="271"/>
      <c r="T92" s="270"/>
      <c r="U92" s="271"/>
      <c r="V92" s="270"/>
      <c r="W92" s="271"/>
      <c r="X92" s="64"/>
    </row>
  </sheetData>
  <pageMargins left="0.75" right="0.75" top="1" bottom="1" header="0.51180555555555496" footer="0.51180555555555496"/>
  <pageSetup firstPageNumber="0" orientation="portrait" horizontalDpi="300" verticalDpi="300"/>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963" id="{CC3601D3-E810-2244-9822-92CEE4D31CC7}">
            <xm:f>Datos_Resultados_CCV!#REF!=Datos_Referencia!#REF!</xm:f>
            <x14:dxf>
              <font>
                <color auto="1"/>
              </font>
              <fill>
                <patternFill>
                  <bgColor theme="1" tint="0.499984740745262"/>
                </patternFill>
              </fill>
            </x14:dxf>
          </x14:cfRule>
          <x14:cfRule type="expression" priority="964" id="{EB18CCD9-DCE2-B44B-876C-FD76F133D2E4}">
            <xm:f>Datos_Resultados_CCV!E$19=Datos_Referencia!$H$7</xm:f>
            <x14:dxf>
              <font>
                <color auto="1"/>
              </font>
              <fill>
                <patternFill>
                  <bgColor theme="1" tint="0.499984740745262"/>
                </patternFill>
              </fill>
            </x14:dxf>
          </x14:cfRule>
          <xm:sqref>E17 G17 I17 K17 M17 O17 Q17 S17 U17 W17</xm:sqref>
        </x14:conditionalFormatting>
        <x14:conditionalFormatting xmlns:xm="http://schemas.microsoft.com/office/excel/2006/main">
          <x14:cfRule type="expression" priority="971" id="{C96A01DF-53FC-3645-80EC-6C115E37B0A7}">
            <xm:f>E$6=Datos_Referencia!#REF!</xm:f>
            <x14:dxf>
              <font>
                <color auto="1"/>
              </font>
              <fill>
                <patternFill>
                  <bgColor theme="1" tint="0.499984740745262"/>
                </patternFill>
              </fill>
            </x14:dxf>
          </x14:cfRule>
          <x14:cfRule type="expression" priority="972" id="{3D464630-88A6-A846-ABEA-AF4A0B29D39C}">
            <xm:f>#REF!=Datos_Referencia!$H$7</xm:f>
            <x14:dxf>
              <font>
                <color auto="1"/>
              </font>
              <fill>
                <patternFill>
                  <bgColor theme="1" tint="0.499984740745262"/>
                </patternFill>
              </fill>
            </x14:dxf>
          </x14:cfRule>
          <xm:sqref>E18 G18</xm:sqref>
        </x14:conditionalFormatting>
        <x14:conditionalFormatting xmlns:xm="http://schemas.microsoft.com/office/excel/2006/main">
          <x14:cfRule type="expression" priority="69" id="{ADD406BD-BB87-C646-9D62-A9C9E54C4264}">
            <xm:f>Datos_Resultados_CCV!E$24=Datos_Referencia!$H$13</xm:f>
            <x14:dxf>
              <font>
                <color auto="1"/>
              </font>
              <fill>
                <patternFill>
                  <bgColor theme="0" tint="-0.499984740745262"/>
                </patternFill>
              </fill>
            </x14:dxf>
          </x14:cfRule>
          <xm:sqref>E28 G28 E31 G31 E57 G54 G57 E70 G67 G70 G80 G83 I41 I44 I54 I57 I67 I70 I80 I83 K41 K44 K54 K57 K67 K70 K80 K83 M41 M44 M54 M57 M67 M70 M80 M83 O41 O44 O54 O57 O67 O70 O80 O83 Q41 Q44 Q54 Q57 Q67 Q70 Q80 Q83 S41 S44 S54 S57 S67 S70 S80 S83 U41 U44 U54 U57 U67 U70 U80 U83 W41 W44 W54 W57 W67 W70 W80 W83 I28 K28 I31 K31 M28 O28 M31 O31 Q28 S28 Q31 S31 U28 W28 U31 W31 E41 G41 E44 G44 E54 E67 E83 E80</xm:sqref>
        </x14:conditionalFormatting>
        <x14:conditionalFormatting xmlns:xm="http://schemas.microsoft.com/office/excel/2006/main">
          <x14:cfRule type="expression" priority="48" id="{117F5CE9-8AAF-4E4B-8FE9-F38933B32177}">
            <xm:f>I$6=Datos_Referencia!#REF!</xm:f>
            <x14:dxf>
              <font>
                <color auto="1"/>
              </font>
              <fill>
                <patternFill>
                  <bgColor theme="1" tint="0.499984740745262"/>
                </patternFill>
              </fill>
            </x14:dxf>
          </x14:cfRule>
          <x14:cfRule type="expression" priority="49" id="{57D40BC1-EA43-FC40-84AE-B6E013B83558}">
            <xm:f>#REF!=Datos_Referencia!$H$7</xm:f>
            <x14:dxf>
              <font>
                <color auto="1"/>
              </font>
              <fill>
                <patternFill>
                  <bgColor theme="1" tint="0.499984740745262"/>
                </patternFill>
              </fill>
            </x14:dxf>
          </x14:cfRule>
          <xm:sqref>I18</xm:sqref>
        </x14:conditionalFormatting>
        <x14:conditionalFormatting xmlns:xm="http://schemas.microsoft.com/office/excel/2006/main">
          <x14:cfRule type="expression" priority="43" id="{02B09B68-B3FD-6145-9A46-4C284B620C78}">
            <xm:f>K$6=Datos_Referencia!#REF!</xm:f>
            <x14:dxf>
              <font>
                <color auto="1"/>
              </font>
              <fill>
                <patternFill>
                  <bgColor theme="1" tint="0.499984740745262"/>
                </patternFill>
              </fill>
            </x14:dxf>
          </x14:cfRule>
          <x14:cfRule type="expression" priority="44" id="{756CE442-97A6-9F4D-95A7-81580180DB50}">
            <xm:f>#REF!=Datos_Referencia!$H$7</xm:f>
            <x14:dxf>
              <font>
                <color auto="1"/>
              </font>
              <fill>
                <patternFill>
                  <bgColor theme="1" tint="0.499984740745262"/>
                </patternFill>
              </fill>
            </x14:dxf>
          </x14:cfRule>
          <xm:sqref>K18</xm:sqref>
        </x14:conditionalFormatting>
        <x14:conditionalFormatting xmlns:xm="http://schemas.microsoft.com/office/excel/2006/main">
          <x14:cfRule type="expression" priority="38" id="{075027AC-FB21-3A42-B55D-6DE3C850DA64}">
            <xm:f>M$6=Datos_Referencia!#REF!</xm:f>
            <x14:dxf>
              <font>
                <color auto="1"/>
              </font>
              <fill>
                <patternFill>
                  <bgColor theme="1" tint="0.499984740745262"/>
                </patternFill>
              </fill>
            </x14:dxf>
          </x14:cfRule>
          <x14:cfRule type="expression" priority="39" id="{239717B1-6E3C-F449-BC58-A1AB74F0EBC0}">
            <xm:f>#REF!=Datos_Referencia!$H$7</xm:f>
            <x14:dxf>
              <font>
                <color auto="1"/>
              </font>
              <fill>
                <patternFill>
                  <bgColor theme="1" tint="0.499984740745262"/>
                </patternFill>
              </fill>
            </x14:dxf>
          </x14:cfRule>
          <xm:sqref>M18</xm:sqref>
        </x14:conditionalFormatting>
        <x14:conditionalFormatting xmlns:xm="http://schemas.microsoft.com/office/excel/2006/main">
          <x14:cfRule type="expression" priority="33" id="{0A3DE858-2E25-284B-9212-10706EEEFE23}">
            <xm:f>O$6=Datos_Referencia!#REF!</xm:f>
            <x14:dxf>
              <font>
                <color auto="1"/>
              </font>
              <fill>
                <patternFill>
                  <bgColor theme="1" tint="0.499984740745262"/>
                </patternFill>
              </fill>
            </x14:dxf>
          </x14:cfRule>
          <x14:cfRule type="expression" priority="34" id="{61B2EF59-125E-D546-8930-695211FAD616}">
            <xm:f>#REF!=Datos_Referencia!$H$7</xm:f>
            <x14:dxf>
              <font>
                <color auto="1"/>
              </font>
              <fill>
                <patternFill>
                  <bgColor theme="1" tint="0.499984740745262"/>
                </patternFill>
              </fill>
            </x14:dxf>
          </x14:cfRule>
          <xm:sqref>O18</xm:sqref>
        </x14:conditionalFormatting>
        <x14:conditionalFormatting xmlns:xm="http://schemas.microsoft.com/office/excel/2006/main">
          <x14:cfRule type="expression" priority="28" id="{7390A01D-0FF6-CB45-880C-29D2263552C8}">
            <xm:f>Q$6=Datos_Referencia!#REF!</xm:f>
            <x14:dxf>
              <font>
                <color auto="1"/>
              </font>
              <fill>
                <patternFill>
                  <bgColor theme="1" tint="0.499984740745262"/>
                </patternFill>
              </fill>
            </x14:dxf>
          </x14:cfRule>
          <x14:cfRule type="expression" priority="29" id="{D52C2F4D-5AE4-A04C-A1D8-D158744AF758}">
            <xm:f>#REF!=Datos_Referencia!$H$7</xm:f>
            <x14:dxf>
              <font>
                <color auto="1"/>
              </font>
              <fill>
                <patternFill>
                  <bgColor theme="1" tint="0.499984740745262"/>
                </patternFill>
              </fill>
            </x14:dxf>
          </x14:cfRule>
          <xm:sqref>Q18</xm:sqref>
        </x14:conditionalFormatting>
        <x14:conditionalFormatting xmlns:xm="http://schemas.microsoft.com/office/excel/2006/main">
          <x14:cfRule type="expression" priority="23" id="{2613FD1D-FE22-7A47-9690-804AF2A30557}">
            <xm:f>S$6=Datos_Referencia!#REF!</xm:f>
            <x14:dxf>
              <font>
                <color auto="1"/>
              </font>
              <fill>
                <patternFill>
                  <bgColor theme="1" tint="0.499984740745262"/>
                </patternFill>
              </fill>
            </x14:dxf>
          </x14:cfRule>
          <x14:cfRule type="expression" priority="24" id="{648891D4-BE85-EA45-AF84-3299B8FD70C6}">
            <xm:f>#REF!=Datos_Referencia!$H$7</xm:f>
            <x14:dxf>
              <font>
                <color auto="1"/>
              </font>
              <fill>
                <patternFill>
                  <bgColor theme="1" tint="0.499984740745262"/>
                </patternFill>
              </fill>
            </x14:dxf>
          </x14:cfRule>
          <xm:sqref>S18</xm:sqref>
        </x14:conditionalFormatting>
        <x14:conditionalFormatting xmlns:xm="http://schemas.microsoft.com/office/excel/2006/main">
          <x14:cfRule type="expression" priority="18" id="{307AA3DA-E404-A84A-92D0-34C75B5D8513}">
            <xm:f>U$6=Datos_Referencia!#REF!</xm:f>
            <x14:dxf>
              <font>
                <color auto="1"/>
              </font>
              <fill>
                <patternFill>
                  <bgColor theme="1" tint="0.499984740745262"/>
                </patternFill>
              </fill>
            </x14:dxf>
          </x14:cfRule>
          <x14:cfRule type="expression" priority="19" id="{7FA26DC8-E9F8-444C-BD27-51D7D694DD59}">
            <xm:f>#REF!=Datos_Referencia!$H$7</xm:f>
            <x14:dxf>
              <font>
                <color auto="1"/>
              </font>
              <fill>
                <patternFill>
                  <bgColor theme="1" tint="0.499984740745262"/>
                </patternFill>
              </fill>
            </x14:dxf>
          </x14:cfRule>
          <xm:sqref>U18</xm:sqref>
        </x14:conditionalFormatting>
        <x14:conditionalFormatting xmlns:xm="http://schemas.microsoft.com/office/excel/2006/main">
          <x14:cfRule type="expression" priority="13" id="{54FAA04F-AE80-1E49-9BC6-8C395939412B}">
            <xm:f>W$6=Datos_Referencia!#REF!</xm:f>
            <x14:dxf>
              <font>
                <color auto="1"/>
              </font>
              <fill>
                <patternFill>
                  <bgColor theme="1" tint="0.499984740745262"/>
                </patternFill>
              </fill>
            </x14:dxf>
          </x14:cfRule>
          <x14:cfRule type="expression" priority="14" id="{DFC09CA3-6875-644E-A098-42E67B5558C7}">
            <xm:f>#REF!=Datos_Referencia!$H$7</xm:f>
            <x14:dxf>
              <font>
                <color auto="1"/>
              </font>
              <fill>
                <patternFill>
                  <bgColor theme="1" tint="0.499984740745262"/>
                </patternFill>
              </fill>
            </x14:dxf>
          </x14:cfRule>
          <xm:sqref>W18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MK74"/>
  <sheetViews>
    <sheetView tabSelected="1" topLeftCell="A37" zoomScaleNormal="100" workbookViewId="0">
      <selection activeCell="D58" sqref="D58"/>
    </sheetView>
  </sheetViews>
  <sheetFormatPr baseColWidth="10" defaultColWidth="8.875" defaultRowHeight="14.25" x14ac:dyDescent="0.2"/>
  <cols>
    <col min="1" max="1" width="3.875" style="89" customWidth="1"/>
    <col min="2" max="2" width="36.125" style="90" customWidth="1"/>
    <col min="3" max="3" width="100.375" style="90" customWidth="1"/>
    <col min="4" max="4" width="100.625" style="89" customWidth="1"/>
    <col min="5" max="1025" width="5.625" style="89" customWidth="1"/>
  </cols>
  <sheetData>
    <row r="1" spans="2:4" s="5" customFormat="1" ht="45" customHeight="1" x14ac:dyDescent="0.2">
      <c r="B1" s="79" t="s">
        <v>138</v>
      </c>
      <c r="C1" s="91"/>
    </row>
    <row r="2" spans="2:4" ht="62.1" customHeight="1" x14ac:dyDescent="0.2">
      <c r="B2" s="178"/>
    </row>
    <row r="3" spans="2:4" s="92" customFormat="1" ht="27" customHeight="1" x14ac:dyDescent="0.2">
      <c r="B3" s="93" t="s">
        <v>139</v>
      </c>
      <c r="C3" s="93" t="s">
        <v>140</v>
      </c>
      <c r="D3" s="94" t="s">
        <v>141</v>
      </c>
    </row>
    <row r="4" spans="2:4" s="95" customFormat="1" ht="20.100000000000001" customHeight="1" x14ac:dyDescent="0.2">
      <c r="B4" s="96" t="s">
        <v>142</v>
      </c>
      <c r="C4" s="97"/>
      <c r="D4" s="98"/>
    </row>
    <row r="5" spans="2:4" s="95" customFormat="1" ht="20.100000000000001" customHeight="1" x14ac:dyDescent="0.2">
      <c r="B5" s="200" t="s">
        <v>24</v>
      </c>
      <c r="C5" s="100"/>
      <c r="D5" s="101"/>
    </row>
    <row r="6" spans="2:4" s="95" customFormat="1" ht="71.25" x14ac:dyDescent="0.2">
      <c r="B6" s="285" t="s">
        <v>26</v>
      </c>
      <c r="C6" s="147" t="s">
        <v>143</v>
      </c>
      <c r="D6" s="101"/>
    </row>
    <row r="7" spans="2:4" s="95" customFormat="1" ht="42.75" x14ac:dyDescent="0.2">
      <c r="B7" s="285" t="s">
        <v>27</v>
      </c>
      <c r="C7" s="143" t="s">
        <v>144</v>
      </c>
      <c r="D7" s="101"/>
    </row>
    <row r="8" spans="2:4" s="95" customFormat="1" ht="20.100000000000001" customHeight="1" x14ac:dyDescent="0.2">
      <c r="B8" s="99" t="s">
        <v>29</v>
      </c>
      <c r="C8" s="100"/>
      <c r="D8" s="101"/>
    </row>
    <row r="9" spans="2:4" s="95" customFormat="1" ht="57" x14ac:dyDescent="0.2">
      <c r="B9" s="281" t="s">
        <v>30</v>
      </c>
      <c r="C9" s="100" t="s">
        <v>145</v>
      </c>
      <c r="D9" s="101"/>
    </row>
    <row r="10" spans="2:4" s="95" customFormat="1" ht="28.5" x14ac:dyDescent="0.2">
      <c r="B10" s="281" t="s">
        <v>32</v>
      </c>
      <c r="C10" s="100" t="s">
        <v>146</v>
      </c>
      <c r="D10" s="101"/>
    </row>
    <row r="11" spans="2:4" s="95" customFormat="1" ht="114" x14ac:dyDescent="0.2">
      <c r="B11" s="281" t="s">
        <v>33</v>
      </c>
      <c r="C11" s="262" t="s">
        <v>147</v>
      </c>
      <c r="D11" s="174"/>
    </row>
    <row r="12" spans="2:4" s="95" customFormat="1" ht="199.5" x14ac:dyDescent="0.2">
      <c r="B12" s="281" t="s">
        <v>148</v>
      </c>
      <c r="C12" s="100" t="s">
        <v>149</v>
      </c>
      <c r="D12" s="100" t="s">
        <v>150</v>
      </c>
    </row>
    <row r="13" spans="2:4" s="95" customFormat="1" ht="20.100000000000001" customHeight="1" x14ac:dyDescent="0.2">
      <c r="B13" s="200" t="s">
        <v>37</v>
      </c>
      <c r="C13" s="100"/>
      <c r="D13" s="101"/>
    </row>
    <row r="14" spans="2:4" s="95" customFormat="1" ht="42.75" x14ac:dyDescent="0.2">
      <c r="B14" s="281" t="s">
        <v>38</v>
      </c>
      <c r="C14" s="143" t="s">
        <v>151</v>
      </c>
      <c r="D14" s="101"/>
    </row>
    <row r="15" spans="2:4" s="95" customFormat="1" ht="116.1" customHeight="1" x14ac:dyDescent="0.2">
      <c r="B15" s="285" t="s">
        <v>152</v>
      </c>
      <c r="C15" s="266" t="s">
        <v>153</v>
      </c>
      <c r="D15" s="101"/>
    </row>
    <row r="16" spans="2:4" s="95" customFormat="1" ht="156.75" x14ac:dyDescent="0.2">
      <c r="B16" s="281" t="s">
        <v>110</v>
      </c>
      <c r="C16" s="100" t="s">
        <v>154</v>
      </c>
      <c r="D16" s="101"/>
    </row>
    <row r="17" spans="2:4" s="95" customFormat="1" ht="60.95" customHeight="1" x14ac:dyDescent="0.2">
      <c r="B17" s="281" t="s">
        <v>155</v>
      </c>
      <c r="C17" s="100" t="s">
        <v>156</v>
      </c>
      <c r="D17" s="101"/>
    </row>
    <row r="18" spans="2:4" s="95" customFormat="1" ht="42.75" x14ac:dyDescent="0.2">
      <c r="B18" s="286" t="s">
        <v>157</v>
      </c>
      <c r="C18" s="262" t="s">
        <v>158</v>
      </c>
      <c r="D18" s="101"/>
    </row>
    <row r="19" spans="2:4" s="95" customFormat="1" ht="15" x14ac:dyDescent="0.2">
      <c r="B19" s="200" t="s">
        <v>45</v>
      </c>
      <c r="C19" s="143"/>
      <c r="D19" s="101"/>
    </row>
    <row r="20" spans="2:4" s="95" customFormat="1" ht="199.5" x14ac:dyDescent="0.2">
      <c r="B20" s="281" t="s">
        <v>159</v>
      </c>
      <c r="C20" s="262" t="s">
        <v>160</v>
      </c>
      <c r="D20" s="174"/>
    </row>
    <row r="21" spans="2:4" s="95" customFormat="1" ht="156.75" x14ac:dyDescent="0.2">
      <c r="B21" s="281" t="s">
        <v>161</v>
      </c>
      <c r="C21" s="262" t="s">
        <v>162</v>
      </c>
      <c r="D21" s="174"/>
    </row>
    <row r="22" spans="2:4" s="95" customFormat="1" ht="20.100000000000001" customHeight="1" x14ac:dyDescent="0.2">
      <c r="B22" s="99" t="s">
        <v>163</v>
      </c>
      <c r="C22" s="100"/>
      <c r="D22" s="101"/>
    </row>
    <row r="23" spans="2:4" s="95" customFormat="1" ht="57" x14ac:dyDescent="0.2">
      <c r="B23" s="286" t="s">
        <v>53</v>
      </c>
      <c r="C23" s="143" t="s">
        <v>164</v>
      </c>
      <c r="D23" s="101"/>
    </row>
    <row r="24" spans="2:4" s="95" customFormat="1" ht="57" x14ac:dyDescent="0.2">
      <c r="B24" s="281" t="s">
        <v>54</v>
      </c>
      <c r="C24" s="327" t="s">
        <v>165</v>
      </c>
      <c r="D24" s="101"/>
    </row>
    <row r="25" spans="2:4" s="95" customFormat="1" ht="33" customHeight="1" x14ac:dyDescent="0.2">
      <c r="B25" s="281" t="s">
        <v>55</v>
      </c>
      <c r="C25" s="100" t="s">
        <v>166</v>
      </c>
      <c r="D25" s="101"/>
    </row>
    <row r="26" spans="2:4" s="95" customFormat="1" ht="42.75" x14ac:dyDescent="0.2">
      <c r="B26" s="286" t="s">
        <v>56</v>
      </c>
      <c r="C26" s="143" t="s">
        <v>167</v>
      </c>
      <c r="D26" s="101"/>
    </row>
    <row r="27" spans="2:4" s="95" customFormat="1" ht="20.100000000000001" customHeight="1" x14ac:dyDescent="0.2">
      <c r="B27" s="99" t="s">
        <v>168</v>
      </c>
      <c r="C27" s="100"/>
      <c r="D27" s="101"/>
    </row>
    <row r="28" spans="2:4" s="95" customFormat="1" ht="114" x14ac:dyDescent="0.2">
      <c r="B28" s="281" t="s">
        <v>169</v>
      </c>
      <c r="C28" s="100" t="s">
        <v>170</v>
      </c>
      <c r="D28" s="101"/>
    </row>
    <row r="29" spans="2:4" s="95" customFormat="1" ht="42.75" x14ac:dyDescent="0.2">
      <c r="B29" s="281" t="s">
        <v>171</v>
      </c>
      <c r="C29" s="100" t="s">
        <v>172</v>
      </c>
      <c r="D29" s="101"/>
    </row>
    <row r="30" spans="2:4" s="95" customFormat="1" ht="114" x14ac:dyDescent="0.2">
      <c r="B30" s="281" t="s">
        <v>173</v>
      </c>
      <c r="C30" s="143" t="s">
        <v>174</v>
      </c>
      <c r="D30" s="101"/>
    </row>
    <row r="31" spans="2:4" s="95" customFormat="1" x14ac:dyDescent="0.2">
      <c r="B31" s="100"/>
      <c r="C31" s="100"/>
      <c r="D31" s="101"/>
    </row>
    <row r="32" spans="2:4" s="95" customFormat="1" ht="20.100000000000001" customHeight="1" x14ac:dyDescent="0.2">
      <c r="B32" s="102" t="s">
        <v>175</v>
      </c>
      <c r="C32" s="103"/>
      <c r="D32" s="104"/>
    </row>
    <row r="33" spans="2:4" s="95" customFormat="1" ht="20.100000000000001" customHeight="1" x14ac:dyDescent="0.2">
      <c r="B33" s="200" t="s">
        <v>66</v>
      </c>
      <c r="C33" s="100"/>
      <c r="D33" s="101"/>
    </row>
    <row r="34" spans="2:4" s="95" customFormat="1" ht="28.5" x14ac:dyDescent="0.2">
      <c r="B34" s="281" t="s">
        <v>67</v>
      </c>
      <c r="C34" s="100" t="s">
        <v>176</v>
      </c>
      <c r="D34" s="101"/>
    </row>
    <row r="35" spans="2:4" s="95" customFormat="1" ht="20.100000000000001" customHeight="1" x14ac:dyDescent="0.2">
      <c r="B35" s="200" t="s">
        <v>68</v>
      </c>
      <c r="C35" s="100"/>
      <c r="D35" s="101"/>
    </row>
    <row r="36" spans="2:4" s="95" customFormat="1" ht="42.75" x14ac:dyDescent="0.2">
      <c r="B36" s="281" t="s">
        <v>177</v>
      </c>
      <c r="C36" s="262" t="s">
        <v>178</v>
      </c>
      <c r="D36" s="174"/>
    </row>
    <row r="37" spans="2:4" s="95" customFormat="1" ht="42.75" x14ac:dyDescent="0.2">
      <c r="B37" s="281" t="s">
        <v>179</v>
      </c>
      <c r="C37" s="262" t="s">
        <v>180</v>
      </c>
      <c r="D37" s="174"/>
    </row>
    <row r="38" spans="2:4" s="95" customFormat="1" ht="77.099999999999994" customHeight="1" x14ac:dyDescent="0.2">
      <c r="B38" s="281" t="s">
        <v>181</v>
      </c>
      <c r="C38" s="262" t="s">
        <v>182</v>
      </c>
      <c r="D38" s="174"/>
    </row>
    <row r="39" spans="2:4" s="95" customFormat="1" ht="99.75" x14ac:dyDescent="0.2">
      <c r="B39" s="281" t="s">
        <v>135</v>
      </c>
      <c r="C39" s="262" t="s">
        <v>183</v>
      </c>
      <c r="D39" s="174"/>
    </row>
    <row r="40" spans="2:4" s="95" customFormat="1" ht="142.5" x14ac:dyDescent="0.2">
      <c r="B40" s="281" t="s">
        <v>184</v>
      </c>
      <c r="C40" s="262" t="s">
        <v>185</v>
      </c>
      <c r="D40" s="174"/>
    </row>
    <row r="41" spans="2:4" s="95" customFormat="1" ht="99.75" x14ac:dyDescent="0.2">
      <c r="B41" s="281" t="s">
        <v>53</v>
      </c>
      <c r="C41" s="262" t="s">
        <v>186</v>
      </c>
      <c r="D41" s="174"/>
    </row>
    <row r="42" spans="2:4" s="95" customFormat="1" ht="20.100000000000001" customHeight="1" x14ac:dyDescent="0.2">
      <c r="B42" s="200" t="s">
        <v>79</v>
      </c>
      <c r="C42" s="100"/>
      <c r="D42" s="101"/>
    </row>
    <row r="43" spans="2:4" s="95" customFormat="1" ht="57" x14ac:dyDescent="0.2">
      <c r="B43" s="285" t="s">
        <v>128</v>
      </c>
      <c r="C43" s="262" t="s">
        <v>187</v>
      </c>
      <c r="D43" s="174"/>
    </row>
    <row r="44" spans="2:4" s="95" customFormat="1" ht="28.5" x14ac:dyDescent="0.2">
      <c r="B44" s="281" t="s">
        <v>188</v>
      </c>
      <c r="C44" s="262" t="s">
        <v>189</v>
      </c>
      <c r="D44" s="174"/>
    </row>
    <row r="45" spans="2:4" s="95" customFormat="1" ht="114" customHeight="1" x14ac:dyDescent="0.2">
      <c r="B45" s="281" t="s">
        <v>84</v>
      </c>
      <c r="C45" s="262" t="s">
        <v>190</v>
      </c>
      <c r="D45" s="174"/>
    </row>
    <row r="46" spans="2:4" s="95" customFormat="1" ht="20.100000000000001" customHeight="1" x14ac:dyDescent="0.2">
      <c r="B46" s="200" t="s">
        <v>89</v>
      </c>
      <c r="C46" s="100"/>
      <c r="D46" s="101"/>
    </row>
    <row r="47" spans="2:4" s="95" customFormat="1" ht="28.5" x14ac:dyDescent="0.2">
      <c r="B47" s="281" t="s">
        <v>133</v>
      </c>
      <c r="C47" s="262" t="s">
        <v>191</v>
      </c>
      <c r="D47" s="174"/>
    </row>
    <row r="48" spans="2:4" s="95" customFormat="1" ht="57" x14ac:dyDescent="0.2">
      <c r="B48" s="281" t="s">
        <v>91</v>
      </c>
      <c r="C48" s="262" t="s">
        <v>192</v>
      </c>
      <c r="D48" s="174"/>
    </row>
    <row r="49" spans="2:4" s="95" customFormat="1" ht="42.75" x14ac:dyDescent="0.2">
      <c r="B49" s="281" t="s">
        <v>93</v>
      </c>
      <c r="C49" s="262" t="s">
        <v>193</v>
      </c>
      <c r="D49" s="174"/>
    </row>
    <row r="50" spans="2:4" s="95" customFormat="1" ht="99.75" x14ac:dyDescent="0.2">
      <c r="B50" s="281" t="s">
        <v>194</v>
      </c>
      <c r="C50" s="262" t="s">
        <v>195</v>
      </c>
      <c r="D50" s="174"/>
    </row>
    <row r="51" spans="2:4" s="95" customFormat="1" ht="71.25" x14ac:dyDescent="0.2">
      <c r="B51" s="281" t="s">
        <v>95</v>
      </c>
      <c r="C51" s="262" t="s">
        <v>196</v>
      </c>
      <c r="D51" s="174"/>
    </row>
    <row r="52" spans="2:4" s="95" customFormat="1" ht="57" x14ac:dyDescent="0.2">
      <c r="B52" s="281" t="s">
        <v>96</v>
      </c>
      <c r="C52" s="262" t="s">
        <v>197</v>
      </c>
      <c r="D52" s="174"/>
    </row>
    <row r="53" spans="2:4" s="95" customFormat="1" ht="128.25" x14ac:dyDescent="0.2">
      <c r="B53" s="281" t="s">
        <v>198</v>
      </c>
      <c r="C53" s="262" t="s">
        <v>199</v>
      </c>
      <c r="D53" s="174"/>
    </row>
    <row r="54" spans="2:4" s="95" customFormat="1" ht="99.75" x14ac:dyDescent="0.2">
      <c r="B54" s="281" t="s">
        <v>56</v>
      </c>
      <c r="C54" s="100" t="s">
        <v>200</v>
      </c>
      <c r="D54" s="101"/>
    </row>
    <row r="55" spans="2:4" s="95" customFormat="1" x14ac:dyDescent="0.2">
      <c r="B55" s="100"/>
      <c r="C55" s="100"/>
      <c r="D55" s="101"/>
    </row>
    <row r="56" spans="2:4" s="95" customFormat="1" ht="20.100000000000001" customHeight="1" x14ac:dyDescent="0.2">
      <c r="B56" s="315" t="s">
        <v>201</v>
      </c>
      <c r="C56" s="106"/>
      <c r="D56" s="107"/>
    </row>
    <row r="57" spans="2:4" s="95" customFormat="1" ht="57" x14ac:dyDescent="0.2">
      <c r="B57" s="287" t="s">
        <v>104</v>
      </c>
      <c r="C57" s="143" t="s">
        <v>202</v>
      </c>
      <c r="D57" s="143" t="s">
        <v>203</v>
      </c>
    </row>
    <row r="58" spans="2:4" s="95" customFormat="1" ht="132.94999999999999" customHeight="1" x14ac:dyDescent="0.2">
      <c r="B58" s="287" t="s">
        <v>105</v>
      </c>
      <c r="C58" s="100" t="s">
        <v>204</v>
      </c>
      <c r="D58" s="332" t="s">
        <v>205</v>
      </c>
    </row>
    <row r="59" spans="2:4" s="95" customFormat="1" ht="192.95" customHeight="1" x14ac:dyDescent="0.2">
      <c r="B59" s="287" t="s">
        <v>106</v>
      </c>
      <c r="C59" s="281" t="s">
        <v>206</v>
      </c>
      <c r="D59" s="281" t="s">
        <v>207</v>
      </c>
    </row>
    <row r="60" spans="2:4" s="95" customFormat="1" ht="57.95" customHeight="1" x14ac:dyDescent="0.2">
      <c r="B60" s="287" t="s">
        <v>107</v>
      </c>
      <c r="C60" s="147" t="s">
        <v>208</v>
      </c>
      <c r="D60" s="281" t="s">
        <v>209</v>
      </c>
    </row>
    <row r="61" spans="2:4" s="95" customFormat="1" ht="90" customHeight="1" x14ac:dyDescent="0.2">
      <c r="B61" s="287" t="s">
        <v>108</v>
      </c>
      <c r="C61" s="147" t="s">
        <v>210</v>
      </c>
      <c r="D61" s="281" t="s">
        <v>211</v>
      </c>
    </row>
    <row r="62" spans="2:4" s="95" customFormat="1" ht="51" customHeight="1" x14ac:dyDescent="0.2">
      <c r="B62" s="287" t="s">
        <v>109</v>
      </c>
      <c r="C62" s="100" t="s">
        <v>212</v>
      </c>
      <c r="D62" s="100" t="s">
        <v>213</v>
      </c>
    </row>
    <row r="63" spans="2:4" s="95" customFormat="1" ht="42.75" x14ac:dyDescent="0.2">
      <c r="B63" s="287" t="s">
        <v>110</v>
      </c>
      <c r="C63" s="100" t="s">
        <v>214</v>
      </c>
      <c r="D63" s="100" t="s">
        <v>215</v>
      </c>
    </row>
    <row r="64" spans="2:4" s="95" customFormat="1" ht="48.95" customHeight="1" x14ac:dyDescent="0.2">
      <c r="B64" s="287" t="s">
        <v>216</v>
      </c>
      <c r="C64" s="100" t="s">
        <v>217</v>
      </c>
      <c r="D64" s="100" t="s">
        <v>218</v>
      </c>
    </row>
    <row r="66" spans="2:4" s="95" customFormat="1" ht="20.100000000000001" customHeight="1" x14ac:dyDescent="0.2">
      <c r="B66" s="280" t="s">
        <v>219</v>
      </c>
      <c r="C66" s="106"/>
      <c r="D66" s="107"/>
    </row>
    <row r="67" spans="2:4" s="95" customFormat="1" ht="28.5" x14ac:dyDescent="0.2">
      <c r="B67" s="287" t="s">
        <v>220</v>
      </c>
      <c r="C67" s="100" t="s">
        <v>221</v>
      </c>
      <c r="D67" s="101"/>
    </row>
    <row r="68" spans="2:4" s="95" customFormat="1" ht="28.5" x14ac:dyDescent="0.2">
      <c r="B68" s="287" t="s">
        <v>115</v>
      </c>
      <c r="C68" s="100" t="s">
        <v>222</v>
      </c>
      <c r="D68" s="101"/>
    </row>
    <row r="69" spans="2:4" s="95" customFormat="1" ht="30" x14ac:dyDescent="0.2">
      <c r="B69" s="287" t="s">
        <v>116</v>
      </c>
      <c r="C69" s="147" t="s">
        <v>223</v>
      </c>
      <c r="D69" s="101"/>
    </row>
    <row r="70" spans="2:4" s="284" customFormat="1" ht="27.95" customHeight="1" x14ac:dyDescent="0.2">
      <c r="B70" s="288" t="s">
        <v>117</v>
      </c>
      <c r="C70" s="282" t="s">
        <v>224</v>
      </c>
      <c r="D70" s="283"/>
    </row>
    <row r="71" spans="2:4" s="95" customFormat="1" ht="28.5" x14ac:dyDescent="0.2">
      <c r="B71" s="287" t="s">
        <v>118</v>
      </c>
      <c r="C71" s="100" t="s">
        <v>225</v>
      </c>
      <c r="D71" s="101"/>
    </row>
    <row r="72" spans="2:4" s="95" customFormat="1" ht="28.5" x14ac:dyDescent="0.2">
      <c r="B72" s="287" t="s">
        <v>119</v>
      </c>
      <c r="C72" s="100" t="s">
        <v>226</v>
      </c>
      <c r="D72" s="101"/>
    </row>
    <row r="73" spans="2:4" s="95" customFormat="1" ht="28.5" x14ac:dyDescent="0.2">
      <c r="B73" s="287" t="s">
        <v>120</v>
      </c>
      <c r="C73" s="100" t="s">
        <v>227</v>
      </c>
      <c r="D73" s="101"/>
    </row>
    <row r="74" spans="2:4" s="95" customFormat="1" ht="28.5" x14ac:dyDescent="0.2">
      <c r="B74" s="287" t="s">
        <v>228</v>
      </c>
      <c r="C74" s="100" t="s">
        <v>229</v>
      </c>
      <c r="D74" s="101"/>
    </row>
  </sheetData>
  <pageMargins left="0.7" right="0.7" top="0.75" bottom="0.75" header="0.51180555555555496" footer="0.51180555555555496"/>
  <pageSetup paperSize="9" firstPageNumber="0" orientation="portrait" horizontalDpi="300" verticalDpi="30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X33"/>
  <sheetViews>
    <sheetView workbookViewId="0">
      <selection activeCell="B1" sqref="B1"/>
    </sheetView>
  </sheetViews>
  <sheetFormatPr baseColWidth="10" defaultColWidth="10.875" defaultRowHeight="12.75" outlineLevelCol="1" x14ac:dyDescent="0.2"/>
  <cols>
    <col min="1" max="1" width="3.625" style="198" customWidth="1"/>
    <col min="2" max="2" width="3.375" style="198" customWidth="1"/>
    <col min="3" max="3" width="46.125" style="198" customWidth="1"/>
    <col min="4" max="4" width="4.375" style="198" customWidth="1"/>
    <col min="5" max="5" width="14" style="198" customWidth="1"/>
    <col min="6" max="6" width="4.375" style="198" customWidth="1"/>
    <col min="7" max="7" width="13.625" style="198" customWidth="1"/>
    <col min="8" max="8" width="4.375" style="198" customWidth="1" outlineLevel="1"/>
    <col min="9" max="9" width="13.875" style="198" customWidth="1" outlineLevel="1"/>
    <col min="10" max="10" width="4.375" style="198" customWidth="1" outlineLevel="1"/>
    <col min="11" max="11" width="13.875" style="198" customWidth="1" outlineLevel="1"/>
    <col min="12" max="12" width="4.375" style="198" customWidth="1" outlineLevel="1"/>
    <col min="13" max="13" width="12.875" style="198" customWidth="1" outlineLevel="1"/>
    <col min="14" max="14" width="4.375" style="198" customWidth="1" outlineLevel="1"/>
    <col min="15" max="15" width="13.875" style="198" customWidth="1" outlineLevel="1"/>
    <col min="16" max="16" width="4.375" style="198" customWidth="1" outlineLevel="1"/>
    <col min="17" max="17" width="13.625" style="198" customWidth="1" outlineLevel="1"/>
    <col min="18" max="18" width="4.375" style="198" customWidth="1" outlineLevel="1"/>
    <col min="19" max="19" width="13.875" style="198" customWidth="1" outlineLevel="1"/>
    <col min="20" max="20" width="4.375" style="198" customWidth="1" outlineLevel="1"/>
    <col min="21" max="21" width="13.625" style="198" customWidth="1" outlineLevel="1"/>
    <col min="22" max="22" width="4.375" style="198" customWidth="1" outlineLevel="1"/>
    <col min="23" max="23" width="13.625" style="198" customWidth="1" outlineLevel="1"/>
    <col min="24" max="24" width="4.375" style="198" customWidth="1"/>
    <col min="25" max="16384" width="10.875" style="198"/>
  </cols>
  <sheetData>
    <row r="1" spans="2:24" s="5" customFormat="1" ht="45" customHeight="1" x14ac:dyDescent="0.2">
      <c r="B1" s="79" t="s">
        <v>306</v>
      </c>
      <c r="C1" s="91"/>
    </row>
    <row r="3" spans="2:24" s="23" customFormat="1" ht="23.1" customHeight="1" x14ac:dyDescent="0.2">
      <c r="B3" s="65" t="s">
        <v>230</v>
      </c>
      <c r="C3" s="65"/>
      <c r="D3" s="66"/>
      <c r="E3" s="67"/>
      <c r="F3" s="67"/>
      <c r="G3" s="67"/>
      <c r="H3" s="67"/>
      <c r="I3" s="67"/>
      <c r="J3" s="67"/>
      <c r="K3" s="67"/>
      <c r="L3" s="67"/>
      <c r="M3" s="67"/>
      <c r="N3" s="67"/>
      <c r="O3" s="67"/>
      <c r="P3" s="67"/>
      <c r="Q3" s="67"/>
      <c r="R3" s="67"/>
      <c r="S3" s="67"/>
      <c r="T3" s="67"/>
      <c r="U3" s="67"/>
      <c r="V3" s="67"/>
      <c r="W3" s="67"/>
      <c r="X3" s="68"/>
    </row>
    <row r="4" spans="2:24" s="23" customFormat="1" ht="14.25" x14ac:dyDescent="0.2">
      <c r="B4" s="228"/>
      <c r="C4" s="205"/>
      <c r="D4" s="30"/>
      <c r="E4" s="31"/>
      <c r="F4" s="31"/>
      <c r="G4" s="31"/>
      <c r="H4" s="31"/>
      <c r="I4" s="31"/>
      <c r="J4" s="31"/>
      <c r="K4" s="31"/>
      <c r="L4" s="31"/>
      <c r="M4" s="31"/>
      <c r="N4" s="31"/>
      <c r="O4" s="31"/>
      <c r="P4" s="31"/>
      <c r="Q4" s="31"/>
      <c r="R4" s="31"/>
      <c r="S4" s="31"/>
      <c r="T4" s="31"/>
      <c r="U4" s="31"/>
      <c r="V4" s="31"/>
      <c r="W4" s="31"/>
      <c r="X4" s="69"/>
    </row>
    <row r="5" spans="2:24" s="41" customFormat="1" ht="15" x14ac:dyDescent="0.2">
      <c r="B5" s="240"/>
      <c r="C5" s="247" t="s">
        <v>231</v>
      </c>
      <c r="D5" s="241"/>
      <c r="E5" s="274" t="str">
        <f>Datos_Licitador!E9</f>
        <v/>
      </c>
      <c r="F5" s="241"/>
      <c r="G5" s="274" t="str">
        <f>Datos_Licitador!G9</f>
        <v/>
      </c>
      <c r="H5" s="241"/>
      <c r="I5" s="274" t="str">
        <f>Datos_Licitador!I9</f>
        <v/>
      </c>
      <c r="J5" s="275"/>
      <c r="K5" s="274" t="str">
        <f>Datos_Licitador!K9</f>
        <v/>
      </c>
      <c r="L5" s="275"/>
      <c r="M5" s="274" t="str">
        <f>Datos_Licitador!M9</f>
        <v/>
      </c>
      <c r="N5" s="275"/>
      <c r="O5" s="274" t="str">
        <f>Datos_Licitador!O9</f>
        <v/>
      </c>
      <c r="P5" s="275"/>
      <c r="Q5" s="274" t="str">
        <f>Datos_Licitador!Q9</f>
        <v/>
      </c>
      <c r="R5" s="275"/>
      <c r="S5" s="274" t="str">
        <f>Datos_Licitador!S9</f>
        <v/>
      </c>
      <c r="T5" s="275"/>
      <c r="U5" s="274" t="str">
        <f>Datos_Licitador!U9</f>
        <v/>
      </c>
      <c r="V5" s="275"/>
      <c r="W5" s="274" t="str">
        <f>Datos_Licitador!W9</f>
        <v/>
      </c>
      <c r="X5" s="242"/>
    </row>
    <row r="6" spans="2:24" s="41" customFormat="1" ht="15" x14ac:dyDescent="0.2">
      <c r="B6" s="240"/>
      <c r="C6" s="247" t="s">
        <v>125</v>
      </c>
      <c r="D6" s="241"/>
      <c r="E6" s="274">
        <f>Datos_Licitador!E12</f>
        <v>0</v>
      </c>
      <c r="F6" s="241"/>
      <c r="G6" s="274" t="str">
        <f>Datos_Licitador!G12</f>
        <v/>
      </c>
      <c r="H6" s="241"/>
      <c r="I6" s="274" t="str">
        <f>Datos_Licitador!I12</f>
        <v/>
      </c>
      <c r="J6" s="275"/>
      <c r="K6" s="274" t="str">
        <f>Datos_Licitador!K12</f>
        <v/>
      </c>
      <c r="L6" s="275"/>
      <c r="M6" s="274" t="str">
        <f>Datos_Licitador!M12</f>
        <v/>
      </c>
      <c r="N6" s="275"/>
      <c r="O6" s="274" t="str">
        <f>Datos_Licitador!O12</f>
        <v/>
      </c>
      <c r="P6" s="275"/>
      <c r="Q6" s="274" t="str">
        <f>Datos_Licitador!Q12</f>
        <v/>
      </c>
      <c r="R6" s="275"/>
      <c r="S6" s="274" t="str">
        <f>Datos_Licitador!S12</f>
        <v/>
      </c>
      <c r="T6" s="275"/>
      <c r="U6" s="274" t="str">
        <f>Datos_Licitador!U12</f>
        <v/>
      </c>
      <c r="V6" s="275"/>
      <c r="W6" s="274" t="str">
        <f>Datos_Licitador!W12</f>
        <v/>
      </c>
      <c r="X6" s="242"/>
    </row>
    <row r="7" spans="2:24" s="23" customFormat="1" ht="15" x14ac:dyDescent="0.2">
      <c r="B7" s="229"/>
      <c r="C7" s="200" t="s">
        <v>232</v>
      </c>
      <c r="D7" s="30"/>
      <c r="E7" s="312">
        <f>Datos_Resultados_CCV!E139</f>
        <v>0</v>
      </c>
      <c r="F7" s="31"/>
      <c r="G7" s="312">
        <f>Datos_Resultados_CCV!G139</f>
        <v>0</v>
      </c>
      <c r="H7" s="31"/>
      <c r="I7" s="312">
        <f>Datos_Resultados_CCV!I139</f>
        <v>0</v>
      </c>
      <c r="J7" s="31"/>
      <c r="K7" s="312">
        <f>Datos_Resultados_CCV!K139</f>
        <v>0</v>
      </c>
      <c r="L7" s="31"/>
      <c r="M7" s="312">
        <f>Datos_Resultados_CCV!M139</f>
        <v>0</v>
      </c>
      <c r="N7" s="31"/>
      <c r="O7" s="312">
        <f>Datos_Resultados_CCV!O139</f>
        <v>0</v>
      </c>
      <c r="P7" s="31"/>
      <c r="Q7" s="312">
        <f>Datos_Resultados_CCV!Q139</f>
        <v>0</v>
      </c>
      <c r="R7" s="31"/>
      <c r="S7" s="312">
        <f>Datos_Resultados_CCV!S139</f>
        <v>0</v>
      </c>
      <c r="T7" s="31"/>
      <c r="U7" s="312">
        <f>Datos_Resultados_CCV!U139</f>
        <v>0</v>
      </c>
      <c r="V7" s="31"/>
      <c r="W7" s="312">
        <f>Datos_Resultados_CCV!W139</f>
        <v>0</v>
      </c>
      <c r="X7" s="69"/>
    </row>
    <row r="8" spans="2:24" s="23" customFormat="1" ht="15" x14ac:dyDescent="0.2">
      <c r="B8" s="229"/>
      <c r="C8" s="200" t="s">
        <v>105</v>
      </c>
      <c r="D8" s="30"/>
      <c r="E8" s="312">
        <f>Datos_Resultados_CCV!E140</f>
        <v>0</v>
      </c>
      <c r="F8" s="31"/>
      <c r="G8" s="312">
        <f>Datos_Resultados_CCV!G140</f>
        <v>0</v>
      </c>
      <c r="H8" s="31"/>
      <c r="I8" s="312">
        <f>Datos_Resultados_CCV!I140</f>
        <v>0</v>
      </c>
      <c r="J8" s="31"/>
      <c r="K8" s="312">
        <f>Datos_Resultados_CCV!K140</f>
        <v>0</v>
      </c>
      <c r="L8" s="31"/>
      <c r="M8" s="312">
        <f>Datos_Resultados_CCV!M140</f>
        <v>0</v>
      </c>
      <c r="N8" s="31"/>
      <c r="O8" s="312">
        <f>Datos_Resultados_CCV!O140</f>
        <v>0</v>
      </c>
      <c r="P8" s="31"/>
      <c r="Q8" s="312">
        <f>Datos_Resultados_CCV!Q140</f>
        <v>0</v>
      </c>
      <c r="R8" s="31"/>
      <c r="S8" s="312">
        <f>Datos_Resultados_CCV!S140</f>
        <v>0</v>
      </c>
      <c r="T8" s="31"/>
      <c r="U8" s="312">
        <f>Datos_Resultados_CCV!U140</f>
        <v>0</v>
      </c>
      <c r="V8" s="31"/>
      <c r="W8" s="312">
        <f>Datos_Resultados_CCV!W140</f>
        <v>0</v>
      </c>
      <c r="X8" s="69"/>
    </row>
    <row r="9" spans="2:24" s="23" customFormat="1" ht="15" x14ac:dyDescent="0.2">
      <c r="B9" s="229"/>
      <c r="C9" s="200" t="s">
        <v>106</v>
      </c>
      <c r="D9" s="30"/>
      <c r="E9" s="312">
        <f>Datos_Resultados_CCV!E141</f>
        <v>0</v>
      </c>
      <c r="F9" s="31"/>
      <c r="G9" s="312">
        <f>Datos_Resultados_CCV!G141</f>
        <v>0</v>
      </c>
      <c r="H9" s="31"/>
      <c r="I9" s="312">
        <f>Datos_Resultados_CCV!I141</f>
        <v>0</v>
      </c>
      <c r="J9" s="31"/>
      <c r="K9" s="312">
        <f>Datos_Resultados_CCV!K141</f>
        <v>0</v>
      </c>
      <c r="L9" s="31"/>
      <c r="M9" s="312">
        <f>Datos_Resultados_CCV!M141</f>
        <v>0</v>
      </c>
      <c r="N9" s="31"/>
      <c r="O9" s="312">
        <f>Datos_Resultados_CCV!O141</f>
        <v>0</v>
      </c>
      <c r="P9" s="31"/>
      <c r="Q9" s="312">
        <f>Datos_Resultados_CCV!Q141</f>
        <v>0</v>
      </c>
      <c r="R9" s="31"/>
      <c r="S9" s="312">
        <f>Datos_Resultados_CCV!S141</f>
        <v>0</v>
      </c>
      <c r="T9" s="31"/>
      <c r="U9" s="312">
        <f>Datos_Resultados_CCV!U141</f>
        <v>0</v>
      </c>
      <c r="V9" s="31"/>
      <c r="W9" s="312">
        <f>Datos_Resultados_CCV!W141</f>
        <v>0</v>
      </c>
      <c r="X9" s="69"/>
    </row>
    <row r="10" spans="2:24" s="23" customFormat="1" ht="15" x14ac:dyDescent="0.2">
      <c r="B10" s="229"/>
      <c r="C10" s="200" t="s">
        <v>107</v>
      </c>
      <c r="D10" s="30"/>
      <c r="E10" s="312">
        <f>Datos_Resultados_CCV!E142</f>
        <v>0</v>
      </c>
      <c r="F10" s="31"/>
      <c r="G10" s="312">
        <f>Datos_Resultados_CCV!G142</f>
        <v>0</v>
      </c>
      <c r="H10" s="31"/>
      <c r="I10" s="312">
        <f>Datos_Resultados_CCV!I142</f>
        <v>0</v>
      </c>
      <c r="J10" s="31"/>
      <c r="K10" s="312">
        <f>Datos_Resultados_CCV!K142</f>
        <v>0</v>
      </c>
      <c r="L10" s="31"/>
      <c r="M10" s="312">
        <f>Datos_Resultados_CCV!M142</f>
        <v>0</v>
      </c>
      <c r="N10" s="31"/>
      <c r="O10" s="312">
        <f>Datos_Resultados_CCV!O142</f>
        <v>0</v>
      </c>
      <c r="P10" s="31"/>
      <c r="Q10" s="312">
        <f>Datos_Resultados_CCV!Q142</f>
        <v>0</v>
      </c>
      <c r="R10" s="31"/>
      <c r="S10" s="312">
        <f>Datos_Resultados_CCV!S142</f>
        <v>0</v>
      </c>
      <c r="T10" s="31"/>
      <c r="U10" s="312">
        <f>Datos_Resultados_CCV!U142</f>
        <v>0</v>
      </c>
      <c r="V10" s="31"/>
      <c r="W10" s="312">
        <f>Datos_Resultados_CCV!W142</f>
        <v>0</v>
      </c>
      <c r="X10" s="69"/>
    </row>
    <row r="11" spans="2:24" s="23" customFormat="1" ht="15" x14ac:dyDescent="0.2">
      <c r="B11" s="229"/>
      <c r="C11" s="200" t="s">
        <v>108</v>
      </c>
      <c r="D11" s="30"/>
      <c r="E11" s="312">
        <f>Datos_Resultados_CCV!E143</f>
        <v>0</v>
      </c>
      <c r="F11" s="31"/>
      <c r="G11" s="312">
        <f>Datos_Resultados_CCV!G143</f>
        <v>0</v>
      </c>
      <c r="H11" s="31"/>
      <c r="I11" s="312">
        <f>Datos_Resultados_CCV!I143</f>
        <v>0</v>
      </c>
      <c r="J11" s="31"/>
      <c r="K11" s="312">
        <f>Datos_Resultados_CCV!K143</f>
        <v>0</v>
      </c>
      <c r="L11" s="31"/>
      <c r="M11" s="312">
        <f>Datos_Resultados_CCV!M143</f>
        <v>0</v>
      </c>
      <c r="N11" s="31"/>
      <c r="O11" s="312">
        <f>Datos_Resultados_CCV!O143</f>
        <v>0</v>
      </c>
      <c r="P11" s="31"/>
      <c r="Q11" s="312">
        <f>Datos_Resultados_CCV!Q143</f>
        <v>0</v>
      </c>
      <c r="R11" s="31"/>
      <c r="S11" s="312">
        <f>Datos_Resultados_CCV!S143</f>
        <v>0</v>
      </c>
      <c r="T11" s="31"/>
      <c r="U11" s="312">
        <f>Datos_Resultados_CCV!U143</f>
        <v>0</v>
      </c>
      <c r="V11" s="31"/>
      <c r="W11" s="312">
        <f>Datos_Resultados_CCV!W143</f>
        <v>0</v>
      </c>
      <c r="X11" s="69"/>
    </row>
    <row r="12" spans="2:24" ht="14.25" x14ac:dyDescent="0.2">
      <c r="B12" s="228"/>
      <c r="C12" s="256" t="s">
        <v>233</v>
      </c>
      <c r="E12" s="313">
        <f>SUM(E7:E11)</f>
        <v>0</v>
      </c>
      <c r="G12" s="313">
        <f>SUM(G7:G11)</f>
        <v>0</v>
      </c>
      <c r="I12" s="313">
        <f>SUM(I7:I11)</f>
        <v>0</v>
      </c>
      <c r="K12" s="313">
        <f>SUM(K7:K11)</f>
        <v>0</v>
      </c>
      <c r="M12" s="313">
        <f>SUM(M7:M11)</f>
        <v>0</v>
      </c>
      <c r="O12" s="313">
        <f>SUM(O7:O11)</f>
        <v>0</v>
      </c>
      <c r="Q12" s="313">
        <f>SUM(Q7:Q11)</f>
        <v>0</v>
      </c>
      <c r="S12" s="313">
        <f>SUM(S7:S11)</f>
        <v>0</v>
      </c>
      <c r="U12" s="313">
        <f>SUM(U7:U11)</f>
        <v>0</v>
      </c>
      <c r="W12" s="313">
        <f>SUM(W7:W11)</f>
        <v>0</v>
      </c>
      <c r="X12" s="69"/>
    </row>
    <row r="13" spans="2:24" ht="14.25" x14ac:dyDescent="0.2">
      <c r="B13" s="228"/>
      <c r="E13" s="273"/>
      <c r="G13" s="273"/>
      <c r="I13" s="273"/>
      <c r="K13" s="273"/>
      <c r="M13" s="273"/>
      <c r="O13" s="273"/>
      <c r="Q13" s="273"/>
      <c r="S13" s="273"/>
      <c r="U13" s="273"/>
      <c r="W13" s="273"/>
      <c r="X13" s="69"/>
    </row>
    <row r="14" spans="2:24" ht="14.25" x14ac:dyDescent="0.2">
      <c r="B14" s="228"/>
      <c r="X14" s="69"/>
    </row>
    <row r="15" spans="2:24" ht="14.25" x14ac:dyDescent="0.2">
      <c r="B15" s="228"/>
      <c r="X15" s="69"/>
    </row>
    <row r="16" spans="2:24" ht="14.25" x14ac:dyDescent="0.2">
      <c r="B16" s="228"/>
      <c r="X16" s="69"/>
    </row>
    <row r="17" spans="2:24" ht="14.25" x14ac:dyDescent="0.2">
      <c r="B17" s="228"/>
      <c r="X17" s="69"/>
    </row>
    <row r="18" spans="2:24" ht="14.25" x14ac:dyDescent="0.2">
      <c r="B18" s="228"/>
      <c r="X18" s="69"/>
    </row>
    <row r="19" spans="2:24" ht="14.25" x14ac:dyDescent="0.2">
      <c r="B19" s="228"/>
      <c r="X19" s="69"/>
    </row>
    <row r="20" spans="2:24" ht="14.25" x14ac:dyDescent="0.2">
      <c r="B20" s="228"/>
      <c r="X20" s="69"/>
    </row>
    <row r="21" spans="2:24" ht="14.25" x14ac:dyDescent="0.2">
      <c r="B21" s="228"/>
      <c r="X21" s="69"/>
    </row>
    <row r="22" spans="2:24" ht="14.25" x14ac:dyDescent="0.2">
      <c r="B22" s="228"/>
      <c r="X22" s="69"/>
    </row>
    <row r="23" spans="2:24" ht="14.25" x14ac:dyDescent="0.2">
      <c r="B23" s="228"/>
      <c r="X23" s="69"/>
    </row>
    <row r="24" spans="2:24" ht="14.25" x14ac:dyDescent="0.2">
      <c r="B24" s="228"/>
      <c r="X24" s="69"/>
    </row>
    <row r="25" spans="2:24" ht="14.25" x14ac:dyDescent="0.2">
      <c r="B25" s="228"/>
      <c r="X25" s="69"/>
    </row>
    <row r="26" spans="2:24" ht="14.25" x14ac:dyDescent="0.2">
      <c r="B26" s="228"/>
      <c r="X26" s="69"/>
    </row>
    <row r="27" spans="2:24" ht="14.25" x14ac:dyDescent="0.2">
      <c r="B27" s="228"/>
      <c r="X27" s="69"/>
    </row>
    <row r="28" spans="2:24" ht="14.25" x14ac:dyDescent="0.2">
      <c r="B28" s="228"/>
      <c r="X28" s="69"/>
    </row>
    <row r="29" spans="2:24" ht="14.25" x14ac:dyDescent="0.2">
      <c r="B29" s="228"/>
      <c r="X29" s="69"/>
    </row>
    <row r="30" spans="2:24" ht="14.25" x14ac:dyDescent="0.2">
      <c r="B30" s="228"/>
      <c r="X30" s="69"/>
    </row>
    <row r="31" spans="2:24" ht="14.25" x14ac:dyDescent="0.2">
      <c r="B31" s="228"/>
      <c r="X31" s="69"/>
    </row>
    <row r="32" spans="2:24" ht="14.25" x14ac:dyDescent="0.2">
      <c r="B32" s="228"/>
      <c r="X32" s="69"/>
    </row>
    <row r="33" spans="2:24" ht="14.25" x14ac:dyDescent="0.2">
      <c r="B33" s="237"/>
      <c r="C33" s="238"/>
      <c r="D33" s="238"/>
      <c r="E33" s="238"/>
      <c r="F33" s="238"/>
      <c r="G33" s="238"/>
      <c r="H33" s="238"/>
      <c r="I33" s="238"/>
      <c r="J33" s="238"/>
      <c r="K33" s="238"/>
      <c r="L33" s="238"/>
      <c r="M33" s="238"/>
      <c r="N33" s="238"/>
      <c r="O33" s="238"/>
      <c r="P33" s="238"/>
      <c r="Q33" s="238"/>
      <c r="R33" s="238"/>
      <c r="S33" s="238"/>
      <c r="T33" s="238"/>
      <c r="U33" s="238"/>
      <c r="V33" s="238"/>
      <c r="W33" s="238"/>
      <c r="X33" s="239"/>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AMD35"/>
  <sheetViews>
    <sheetView zoomScaleNormal="100" workbookViewId="0">
      <selection activeCell="E35" sqref="E35:F35"/>
    </sheetView>
  </sheetViews>
  <sheetFormatPr baseColWidth="10" defaultColWidth="8.875" defaultRowHeight="14.25" x14ac:dyDescent="0.2"/>
  <cols>
    <col min="1" max="1" width="3.875" style="1" customWidth="1"/>
    <col min="2" max="2" width="19.625" style="1" customWidth="1"/>
    <col min="3" max="3" width="14" style="1" customWidth="1"/>
    <col min="4" max="4" width="5.375" style="1" customWidth="1"/>
    <col min="5" max="5" width="17.625" style="1" customWidth="1"/>
    <col min="6" max="6" width="21.125" style="1" customWidth="1"/>
    <col min="7" max="7" width="5" style="1" customWidth="1"/>
    <col min="8" max="8" width="34.625" style="1" customWidth="1"/>
    <col min="9" max="9" width="5.125" style="1" customWidth="1"/>
    <col min="10" max="10" width="26.125" style="1" customWidth="1"/>
    <col min="11" max="1018" width="10.625" style="1" customWidth="1"/>
  </cols>
  <sheetData>
    <row r="1" spans="1:1018" ht="45" customHeight="1" x14ac:dyDescent="0.2">
      <c r="B1" s="79" t="s">
        <v>234</v>
      </c>
      <c r="C1" s="78"/>
      <c r="D1" s="78"/>
      <c r="E1" s="80"/>
      <c r="F1" s="78"/>
      <c r="G1" s="78"/>
      <c r="H1" s="78"/>
    </row>
    <row r="2" spans="1:1018" s="19" customFormat="1" ht="59.1" customHeight="1" x14ac:dyDescent="0.2">
      <c r="A2" s="1"/>
      <c r="B2" s="80"/>
      <c r="C2" s="78"/>
      <c r="D2" s="78"/>
      <c r="E2" s="80"/>
      <c r="F2" s="78"/>
      <c r="G2" s="78"/>
      <c r="H2" s="78"/>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row>
    <row r="3" spans="1:1018" s="78" customFormat="1" ht="38.1" customHeight="1" x14ac:dyDescent="0.2">
      <c r="B3" s="160" t="s">
        <v>32</v>
      </c>
      <c r="C3" s="161"/>
      <c r="D3" s="108"/>
      <c r="E3" s="152" t="s">
        <v>235</v>
      </c>
      <c r="F3" s="153"/>
      <c r="G3" s="108"/>
      <c r="H3" s="168" t="s">
        <v>236</v>
      </c>
      <c r="J3" s="1"/>
    </row>
    <row r="4" spans="1:1018" ht="15.95" customHeight="1" x14ac:dyDescent="0.2">
      <c r="B4" s="162" t="s">
        <v>237</v>
      </c>
      <c r="C4" s="163" t="s">
        <v>238</v>
      </c>
      <c r="E4" s="154" t="s">
        <v>237</v>
      </c>
      <c r="F4" s="326" t="s">
        <v>239</v>
      </c>
      <c r="H4" s="170"/>
    </row>
    <row r="5" spans="1:1018" ht="15" x14ac:dyDescent="0.25">
      <c r="B5" s="164" t="s">
        <v>31</v>
      </c>
      <c r="C5" s="165" t="str">
        <f>""</f>
        <v/>
      </c>
      <c r="E5" s="156"/>
      <c r="F5" s="155"/>
      <c r="H5" s="169" t="s">
        <v>31</v>
      </c>
    </row>
    <row r="6" spans="1:1018" x14ac:dyDescent="0.2">
      <c r="B6" s="165" t="s">
        <v>240</v>
      </c>
      <c r="C6" s="163" t="s">
        <v>241</v>
      </c>
      <c r="E6" s="157" t="s">
        <v>240</v>
      </c>
      <c r="F6" s="158">
        <v>0.31959599999999999</v>
      </c>
      <c r="H6" s="170" t="s">
        <v>242</v>
      </c>
    </row>
    <row r="7" spans="1:1018" x14ac:dyDescent="0.2">
      <c r="B7" s="165" t="s">
        <v>243</v>
      </c>
      <c r="C7" s="163" t="s">
        <v>241</v>
      </c>
      <c r="E7" s="157" t="s">
        <v>243</v>
      </c>
      <c r="F7" s="158">
        <v>0.240734</v>
      </c>
      <c r="H7" s="167" t="s">
        <v>244</v>
      </c>
    </row>
    <row r="8" spans="1:1018" x14ac:dyDescent="0.2">
      <c r="B8" s="165" t="s">
        <v>245</v>
      </c>
      <c r="C8" s="163" t="s">
        <v>246</v>
      </c>
      <c r="E8" s="157" t="s">
        <v>245</v>
      </c>
      <c r="F8" s="158">
        <v>0.73860099999999995</v>
      </c>
      <c r="H8" s="167"/>
    </row>
    <row r="9" spans="1:1018" x14ac:dyDescent="0.2">
      <c r="B9" s="165" t="s">
        <v>247</v>
      </c>
      <c r="C9" s="163" t="s">
        <v>248</v>
      </c>
      <c r="E9" s="157" t="s">
        <v>247</v>
      </c>
      <c r="F9" s="158">
        <v>0.51847799999999999</v>
      </c>
    </row>
    <row r="10" spans="1:1018" ht="15.75" x14ac:dyDescent="0.2">
      <c r="B10" s="165" t="s">
        <v>249</v>
      </c>
      <c r="C10" s="163" t="s">
        <v>241</v>
      </c>
      <c r="E10" s="157" t="s">
        <v>249</v>
      </c>
      <c r="F10" s="158">
        <v>0.87287000000000003</v>
      </c>
      <c r="H10" s="168" t="s">
        <v>250</v>
      </c>
    </row>
    <row r="11" spans="1:1018" s="19" customFormat="1" x14ac:dyDescent="0.2">
      <c r="A11" s="1"/>
      <c r="B11" s="165" t="s">
        <v>251</v>
      </c>
      <c r="C11" s="163" t="s">
        <v>252</v>
      </c>
      <c r="D11" s="1"/>
      <c r="E11" s="157" t="s">
        <v>251</v>
      </c>
      <c r="F11" s="158">
        <v>0.70172800000000002</v>
      </c>
      <c r="G11" s="1"/>
      <c r="H11" s="170"/>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row>
    <row r="12" spans="1:1018" ht="15" x14ac:dyDescent="0.25">
      <c r="B12" s="165" t="s">
        <v>253</v>
      </c>
      <c r="C12" s="163" t="s">
        <v>254</v>
      </c>
      <c r="E12" s="157" t="s">
        <v>253</v>
      </c>
      <c r="F12" s="158">
        <v>0.30386099999999999</v>
      </c>
      <c r="H12" s="169" t="s">
        <v>31</v>
      </c>
    </row>
    <row r="13" spans="1:1018" x14ac:dyDescent="0.2">
      <c r="B13" s="165" t="s">
        <v>255</v>
      </c>
      <c r="C13" s="163" t="s">
        <v>241</v>
      </c>
      <c r="E13" s="157" t="s">
        <v>255</v>
      </c>
      <c r="F13" s="158">
        <v>1.2595799999999999</v>
      </c>
      <c r="H13" s="170" t="s">
        <v>256</v>
      </c>
    </row>
    <row r="14" spans="1:1018" x14ac:dyDescent="0.2">
      <c r="B14" s="165" t="s">
        <v>257</v>
      </c>
      <c r="C14" s="163" t="s">
        <v>241</v>
      </c>
      <c r="E14" s="157" t="s">
        <v>257</v>
      </c>
      <c r="F14" s="158">
        <v>0.223638</v>
      </c>
      <c r="H14" s="167" t="s">
        <v>258</v>
      </c>
    </row>
    <row r="15" spans="1:1018" x14ac:dyDescent="0.2">
      <c r="B15" s="165" t="s">
        <v>259</v>
      </c>
      <c r="C15" s="163" t="s">
        <v>241</v>
      </c>
      <c r="E15" s="157" t="s">
        <v>259</v>
      </c>
      <c r="F15" s="158">
        <v>9.3328700000000001E-2</v>
      </c>
      <c r="H15" s="167"/>
    </row>
    <row r="16" spans="1:1018" x14ac:dyDescent="0.2">
      <c r="B16" s="165" t="s">
        <v>260</v>
      </c>
      <c r="C16" s="163" t="s">
        <v>241</v>
      </c>
      <c r="E16" s="157" t="s">
        <v>260</v>
      </c>
      <c r="F16" s="158">
        <v>0.59731400000000001</v>
      </c>
    </row>
    <row r="17" spans="2:6" x14ac:dyDescent="0.2">
      <c r="B17" s="165" t="s">
        <v>261</v>
      </c>
      <c r="C17" s="163" t="s">
        <v>241</v>
      </c>
      <c r="E17" s="157" t="s">
        <v>261</v>
      </c>
      <c r="F17" s="158">
        <v>1.0277099999999999</v>
      </c>
    </row>
    <row r="18" spans="2:6" x14ac:dyDescent="0.2">
      <c r="B18" s="165" t="s">
        <v>262</v>
      </c>
      <c r="C18" s="163" t="s">
        <v>263</v>
      </c>
      <c r="E18" s="157" t="s">
        <v>262</v>
      </c>
      <c r="F18" s="158">
        <v>0.464196</v>
      </c>
    </row>
    <row r="19" spans="2:6" x14ac:dyDescent="0.2">
      <c r="B19" s="165" t="s">
        <v>264</v>
      </c>
      <c r="C19" s="163" t="s">
        <v>241</v>
      </c>
      <c r="E19" s="157" t="s">
        <v>264</v>
      </c>
      <c r="F19" s="158">
        <v>0.59075299999999997</v>
      </c>
    </row>
    <row r="20" spans="2:6" x14ac:dyDescent="0.2">
      <c r="B20" s="165" t="s">
        <v>265</v>
      </c>
      <c r="C20" s="163" t="s">
        <v>241</v>
      </c>
      <c r="E20" s="157" t="s">
        <v>265</v>
      </c>
      <c r="F20" s="158">
        <v>0.48377999999999999</v>
      </c>
    </row>
    <row r="21" spans="2:6" x14ac:dyDescent="0.2">
      <c r="B21" s="165" t="s">
        <v>266</v>
      </c>
      <c r="C21" s="163" t="s">
        <v>241</v>
      </c>
      <c r="E21" s="157" t="s">
        <v>266</v>
      </c>
      <c r="F21" s="158">
        <v>0.62026999999999999</v>
      </c>
    </row>
    <row r="22" spans="2:6" x14ac:dyDescent="0.2">
      <c r="B22" s="165" t="s">
        <v>267</v>
      </c>
      <c r="C22" s="163" t="s">
        <v>241</v>
      </c>
      <c r="E22" s="157" t="s">
        <v>267</v>
      </c>
      <c r="F22" s="158">
        <v>0.61447300000000005</v>
      </c>
    </row>
    <row r="23" spans="2:6" x14ac:dyDescent="0.2">
      <c r="B23" s="165" t="s">
        <v>268</v>
      </c>
      <c r="C23" s="163" t="s">
        <v>241</v>
      </c>
      <c r="E23" s="157" t="s">
        <v>268</v>
      </c>
      <c r="F23" s="158">
        <v>0.53059900000000004</v>
      </c>
    </row>
    <row r="24" spans="2:6" x14ac:dyDescent="0.2">
      <c r="B24" s="165" t="s">
        <v>269</v>
      </c>
      <c r="C24" s="163" t="s">
        <v>241</v>
      </c>
      <c r="E24" s="157" t="s">
        <v>269</v>
      </c>
      <c r="F24" s="158">
        <v>1.1279300000000001</v>
      </c>
    </row>
    <row r="25" spans="2:6" x14ac:dyDescent="0.2">
      <c r="B25" s="165" t="s">
        <v>270</v>
      </c>
      <c r="C25" s="163" t="s">
        <v>241</v>
      </c>
      <c r="E25" s="157" t="s">
        <v>270</v>
      </c>
      <c r="F25" s="158">
        <v>0.50785899999999995</v>
      </c>
    </row>
    <row r="26" spans="2:6" x14ac:dyDescent="0.2">
      <c r="B26" s="165" t="s">
        <v>271</v>
      </c>
      <c r="C26" s="163" t="s">
        <v>272</v>
      </c>
      <c r="E26" s="157" t="s">
        <v>271</v>
      </c>
      <c r="F26" s="158">
        <v>1.0022899999999999</v>
      </c>
    </row>
    <row r="27" spans="2:6" x14ac:dyDescent="0.2">
      <c r="B27" s="165" t="s">
        <v>273</v>
      </c>
      <c r="C27" s="163" t="s">
        <v>241</v>
      </c>
      <c r="E27" s="157" t="s">
        <v>273</v>
      </c>
      <c r="F27" s="158">
        <v>0.48464400000000002</v>
      </c>
    </row>
    <row r="28" spans="2:6" x14ac:dyDescent="0.2">
      <c r="B28" s="165" t="s">
        <v>274</v>
      </c>
      <c r="C28" s="163" t="s">
        <v>275</v>
      </c>
      <c r="E28" s="157" t="s">
        <v>274</v>
      </c>
      <c r="F28" s="158">
        <v>0.58941200000000005</v>
      </c>
    </row>
    <row r="29" spans="2:6" x14ac:dyDescent="0.2">
      <c r="B29" s="165" t="s">
        <v>276</v>
      </c>
      <c r="C29" s="163" t="s">
        <v>241</v>
      </c>
      <c r="E29" s="157" t="s">
        <v>276</v>
      </c>
      <c r="F29" s="158">
        <v>0.463314</v>
      </c>
    </row>
    <row r="30" spans="2:6" x14ac:dyDescent="0.2">
      <c r="B30" s="165" t="s">
        <v>277</v>
      </c>
      <c r="C30" s="163" t="s">
        <v>241</v>
      </c>
      <c r="E30" s="157" t="s">
        <v>277</v>
      </c>
      <c r="F30" s="158">
        <v>0.43709700000000001</v>
      </c>
    </row>
    <row r="31" spans="2:6" x14ac:dyDescent="0.2">
      <c r="B31" s="165" t="s">
        <v>278</v>
      </c>
      <c r="C31" s="163" t="s">
        <v>241</v>
      </c>
      <c r="E31" s="157" t="s">
        <v>278</v>
      </c>
      <c r="F31" s="158">
        <v>0.41000199999999998</v>
      </c>
    </row>
    <row r="32" spans="2:6" x14ac:dyDescent="0.2">
      <c r="B32" s="165" t="s">
        <v>279</v>
      </c>
      <c r="C32" s="163" t="s">
        <v>280</v>
      </c>
      <c r="E32" s="157" t="s">
        <v>279</v>
      </c>
      <c r="F32" s="158">
        <v>4.1712100000000002E-2</v>
      </c>
    </row>
    <row r="33" spans="2:6" x14ac:dyDescent="0.2">
      <c r="B33" s="165" t="s">
        <v>281</v>
      </c>
      <c r="C33" s="163" t="s">
        <v>282</v>
      </c>
      <c r="E33" s="157" t="s">
        <v>281</v>
      </c>
      <c r="F33" s="158">
        <v>0.55086800000000002</v>
      </c>
    </row>
    <row r="34" spans="2:6" x14ac:dyDescent="0.2">
      <c r="B34" s="166"/>
      <c r="C34" s="166"/>
      <c r="E34" s="159"/>
      <c r="F34" s="159"/>
    </row>
    <row r="35" spans="2:6" ht="96.95" customHeight="1" x14ac:dyDescent="0.2">
      <c r="E35" s="333" t="s">
        <v>283</v>
      </c>
      <c r="F35" s="334"/>
    </row>
  </sheetData>
  <mergeCells count="1">
    <mergeCell ref="E35:F35"/>
  </mergeCells>
  <pageMargins left="0.75" right="0.75" top="1" bottom="1" header="0.51180555555555496" footer="0.51180555555555496"/>
  <pageSetup firstPageNumber="0" orientation="portrait" horizontalDpi="300" verticalDpi="30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AMJ1311"/>
  <sheetViews>
    <sheetView zoomScaleNormal="100" workbookViewId="0">
      <selection activeCell="C1" sqref="C1"/>
    </sheetView>
  </sheetViews>
  <sheetFormatPr baseColWidth="10" defaultColWidth="8.875" defaultRowHeight="14.25" x14ac:dyDescent="0.2"/>
  <cols>
    <col min="1" max="1" width="2.125" style="198" customWidth="1"/>
    <col min="2" max="2" width="2.125" style="1" customWidth="1"/>
    <col min="3" max="3" width="43" style="109" customWidth="1"/>
    <col min="4" max="4" width="14.625" style="109" customWidth="1"/>
    <col min="5" max="5" width="15.625" style="109" customWidth="1"/>
    <col min="6" max="6" width="4.875" style="109" customWidth="1"/>
    <col min="7" max="7" width="14.875" style="109" customWidth="1"/>
    <col min="8" max="8" width="4.875" style="109" customWidth="1"/>
    <col min="9" max="9" width="14.875" style="109" customWidth="1"/>
    <col min="10" max="10" width="4.875" style="109" customWidth="1"/>
    <col min="11" max="11" width="14.875" style="109" customWidth="1"/>
    <col min="12" max="12" width="4.875" style="109" customWidth="1"/>
    <col min="13" max="13" width="14.875" style="109" customWidth="1"/>
    <col min="14" max="14" width="4.875" style="109" customWidth="1"/>
    <col min="15" max="15" width="14.875" style="109" customWidth="1"/>
    <col min="16" max="16" width="4.875" style="109" customWidth="1"/>
    <col min="17" max="17" width="14.875" style="109" customWidth="1"/>
    <col min="18" max="18" width="4.875" style="109" customWidth="1"/>
    <col min="19" max="19" width="14.875" style="109" customWidth="1"/>
    <col min="20" max="20" width="4.875" style="109" customWidth="1"/>
    <col min="21" max="21" width="14.875" style="109" customWidth="1"/>
    <col min="22" max="22" width="4.875" style="109" customWidth="1"/>
    <col min="23" max="23" width="14.875" style="109" customWidth="1"/>
    <col min="24" max="1024" width="10.625" style="1" customWidth="1"/>
  </cols>
  <sheetData>
    <row r="1" spans="1:1024" s="78" customFormat="1" ht="45" customHeight="1" x14ac:dyDescent="0.2">
      <c r="A1" s="335"/>
      <c r="B1" s="336"/>
      <c r="C1" s="79" t="s">
        <v>307</v>
      </c>
      <c r="D1" s="79"/>
      <c r="E1" s="80"/>
      <c r="F1" s="110"/>
      <c r="G1" s="110"/>
      <c r="H1" s="110"/>
      <c r="I1" s="110"/>
      <c r="J1" s="110"/>
      <c r="K1" s="110"/>
      <c r="L1" s="110"/>
      <c r="M1" s="110"/>
      <c r="N1" s="110"/>
      <c r="O1" s="110"/>
      <c r="P1" s="110"/>
      <c r="Q1" s="110"/>
      <c r="R1" s="110"/>
      <c r="S1" s="110"/>
      <c r="T1" s="110"/>
      <c r="U1" s="110"/>
      <c r="V1" s="110"/>
      <c r="W1" s="110"/>
    </row>
    <row r="2" spans="1:1024" s="19" customFormat="1" ht="48.95" customHeight="1" x14ac:dyDescent="0.2">
      <c r="A2" s="198"/>
      <c r="B2" s="1"/>
      <c r="C2" s="80"/>
      <c r="D2" s="78"/>
      <c r="E2" s="78"/>
      <c r="F2" s="80"/>
      <c r="G2" s="78"/>
      <c r="H2" s="78"/>
      <c r="I2" s="78"/>
      <c r="J2" s="78"/>
      <c r="K2" s="78"/>
      <c r="L2" s="78"/>
      <c r="M2" s="78"/>
      <c r="N2" s="78"/>
      <c r="O2" s="78"/>
      <c r="P2" s="78"/>
      <c r="Q2" s="78"/>
      <c r="R2" s="78"/>
      <c r="S2" s="78"/>
      <c r="T2" s="78"/>
      <c r="U2" s="78"/>
      <c r="V2" s="78"/>
      <c r="W2" s="78"/>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row>
    <row r="3" spans="1:1024" ht="19.5" x14ac:dyDescent="0.2">
      <c r="C3" s="111" t="s">
        <v>284</v>
      </c>
      <c r="D3" s="111"/>
      <c r="E3" s="111"/>
      <c r="F3" s="179"/>
      <c r="G3" s="179"/>
      <c r="H3" s="179"/>
      <c r="I3" s="179"/>
      <c r="J3" s="180"/>
      <c r="K3" s="179"/>
      <c r="L3" s="180"/>
      <c r="M3" s="179"/>
      <c r="N3" s="180"/>
      <c r="O3" s="179"/>
      <c r="P3" s="180"/>
      <c r="Q3" s="179"/>
      <c r="R3" s="180"/>
      <c r="S3" s="179"/>
      <c r="T3" s="180"/>
      <c r="U3" s="179"/>
      <c r="V3" s="180"/>
      <c r="W3" s="179"/>
    </row>
    <row r="4" spans="1:1024" x14ac:dyDescent="0.2">
      <c r="C4" s="112"/>
      <c r="D4" s="112"/>
      <c r="E4" s="112"/>
      <c r="F4" s="181"/>
      <c r="G4" s="181"/>
      <c r="H4" s="181"/>
      <c r="I4" s="181"/>
      <c r="J4" s="181"/>
      <c r="K4" s="181"/>
      <c r="L4" s="181"/>
      <c r="M4" s="181"/>
      <c r="N4" s="181"/>
      <c r="O4" s="181"/>
      <c r="P4" s="181"/>
      <c r="Q4" s="181"/>
      <c r="R4" s="181"/>
      <c r="S4" s="181"/>
      <c r="T4" s="181"/>
      <c r="U4" s="181"/>
      <c r="V4" s="181"/>
      <c r="W4" s="181"/>
    </row>
    <row r="5" spans="1:1024" s="113" customFormat="1" x14ac:dyDescent="0.2">
      <c r="A5" s="259"/>
      <c r="C5" s="289" t="s">
        <v>285</v>
      </c>
      <c r="D5" s="289"/>
      <c r="E5" s="114">
        <f>IF(Datos_Resultados_CCV!E13&gt;0,(1/Datos_Resultados_CCV!E13)*(1-(1/(1+Datos_Resultados_CCV!E13))^Datos_Resultados_CCV!E12),Datos_Resultados_CCV!E12)</f>
        <v>0</v>
      </c>
      <c r="F5" s="182"/>
      <c r="G5" s="182"/>
      <c r="H5" s="182"/>
      <c r="I5" s="182"/>
      <c r="J5" s="182"/>
      <c r="K5" s="182"/>
      <c r="L5" s="182"/>
      <c r="M5" s="182"/>
      <c r="N5" s="182"/>
      <c r="O5" s="182"/>
      <c r="P5" s="182"/>
      <c r="Q5" s="182"/>
      <c r="R5" s="182"/>
      <c r="S5" s="182"/>
      <c r="T5" s="182"/>
      <c r="U5" s="182"/>
      <c r="V5" s="182"/>
      <c r="W5" s="182"/>
    </row>
    <row r="6" spans="1:1024" x14ac:dyDescent="0.2">
      <c r="C6" s="289" t="s">
        <v>286</v>
      </c>
      <c r="D6" s="289"/>
      <c r="E6" s="114">
        <f>IF(Datos_Resultados_CCV!E13=Datos_Resultados_CCV!E17,Datos_Resultados_CCV!E12,(1/(Datos_Resultados_CCV!E13-Datos_Resultados_CCV!E17))*(1-((1+Datos_Resultados_CCV!E17)/(1+Datos_Resultados_CCV!E13))^Datos_Resultados_CCV!E12))</f>
        <v>0</v>
      </c>
      <c r="F6" s="183"/>
      <c r="G6" s="183"/>
      <c r="H6" s="183"/>
      <c r="I6" s="183"/>
      <c r="J6" s="183"/>
      <c r="K6" s="183"/>
      <c r="L6" s="183"/>
      <c r="M6" s="183"/>
      <c r="N6" s="183"/>
      <c r="O6" s="183"/>
      <c r="P6" s="183"/>
      <c r="Q6" s="183"/>
      <c r="R6" s="183"/>
      <c r="S6" s="183"/>
      <c r="T6" s="183"/>
      <c r="U6" s="183"/>
      <c r="V6" s="183"/>
      <c r="W6" s="183"/>
    </row>
    <row r="7" spans="1:1024" s="115" customFormat="1" ht="12.75" x14ac:dyDescent="0.2">
      <c r="A7" s="260"/>
      <c r="C7" s="116"/>
      <c r="D7" s="116"/>
      <c r="E7" s="116"/>
      <c r="F7" s="184"/>
      <c r="G7" s="184"/>
      <c r="H7" s="184"/>
      <c r="I7" s="184"/>
      <c r="J7" s="184"/>
      <c r="K7" s="184"/>
      <c r="L7" s="184"/>
      <c r="M7" s="184"/>
      <c r="N7" s="184"/>
      <c r="O7" s="184"/>
      <c r="P7" s="184"/>
      <c r="Q7" s="184"/>
      <c r="R7" s="184"/>
      <c r="S7" s="184"/>
      <c r="T7" s="184"/>
      <c r="U7" s="184"/>
      <c r="V7" s="184"/>
      <c r="W7" s="184"/>
    </row>
    <row r="9" spans="1:1024" ht="19.5" x14ac:dyDescent="0.2">
      <c r="C9" s="117" t="s">
        <v>287</v>
      </c>
      <c r="D9" s="117"/>
      <c r="E9" s="118"/>
      <c r="F9" s="118"/>
      <c r="G9" s="118"/>
      <c r="H9" s="118"/>
      <c r="I9" s="118"/>
      <c r="J9" s="118"/>
      <c r="K9" s="118"/>
      <c r="L9" s="118"/>
      <c r="M9" s="118"/>
      <c r="N9" s="118"/>
      <c r="O9" s="118"/>
      <c r="P9" s="118"/>
      <c r="Q9" s="118"/>
      <c r="R9" s="118"/>
      <c r="S9" s="118"/>
      <c r="T9" s="118"/>
      <c r="U9" s="118"/>
      <c r="V9" s="118"/>
      <c r="W9" s="118"/>
    </row>
    <row r="10" spans="1:1024" x14ac:dyDescent="0.2">
      <c r="C10" s="118"/>
      <c r="D10" s="118"/>
      <c r="E10" s="119"/>
      <c r="F10" s="119"/>
      <c r="G10" s="119"/>
      <c r="H10" s="119"/>
      <c r="I10" s="119"/>
      <c r="J10" s="119"/>
      <c r="K10" s="119"/>
      <c r="L10" s="119"/>
      <c r="M10" s="119"/>
      <c r="N10" s="119"/>
      <c r="O10" s="119"/>
      <c r="P10" s="119"/>
      <c r="Q10" s="119"/>
      <c r="R10" s="119"/>
      <c r="S10" s="119"/>
      <c r="T10" s="119"/>
      <c r="U10" s="119"/>
      <c r="V10" s="119"/>
      <c r="W10" s="119"/>
    </row>
    <row r="11" spans="1:1024" s="254" customFormat="1" ht="15" x14ac:dyDescent="0.2">
      <c r="A11" s="198"/>
      <c r="B11" s="1"/>
      <c r="C11" s="253"/>
      <c r="D11" s="253"/>
      <c r="E11" s="120">
        <f>Datos_Resultados_CCV!E$6</f>
        <v>0</v>
      </c>
      <c r="F11" s="120"/>
      <c r="G11" s="120">
        <f>Datos_Resultados_CCV!G$6</f>
        <v>0</v>
      </c>
      <c r="H11" s="120"/>
      <c r="I11" s="120">
        <f>Datos_Resultados_CCV!I$6</f>
        <v>0</v>
      </c>
      <c r="J11" s="120"/>
      <c r="K11" s="120">
        <f>Datos_Resultados_CCV!K$6</f>
        <v>0</v>
      </c>
      <c r="L11" s="120"/>
      <c r="M11" s="120">
        <f>Datos_Resultados_CCV!M$6</f>
        <v>0</v>
      </c>
      <c r="N11" s="120"/>
      <c r="O11" s="120">
        <f>Datos_Resultados_CCV!O$6</f>
        <v>0</v>
      </c>
      <c r="P11" s="120"/>
      <c r="Q11" s="120">
        <f>Datos_Resultados_CCV!Q$6</f>
        <v>0</v>
      </c>
      <c r="R11" s="120"/>
      <c r="S11" s="120">
        <f>Datos_Resultados_CCV!S$6</f>
        <v>0</v>
      </c>
      <c r="T11" s="120"/>
      <c r="U11" s="120">
        <f>Datos_Resultados_CCV!U$6</f>
        <v>0</v>
      </c>
      <c r="V11" s="120"/>
      <c r="W11" s="120">
        <f>Datos_Resultados_CCV!W$6</f>
        <v>0</v>
      </c>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2"/>
      <c r="AY11" s="252"/>
      <c r="AZ11" s="252"/>
      <c r="BA11" s="252"/>
      <c r="BB11" s="252"/>
      <c r="BC11" s="252"/>
      <c r="BD11" s="252"/>
      <c r="BE11" s="252"/>
      <c r="BF11" s="252"/>
      <c r="BG11" s="252"/>
      <c r="BH11" s="252"/>
      <c r="BI11" s="252"/>
      <c r="BJ11" s="252"/>
      <c r="BK11" s="252"/>
      <c r="BL11" s="252"/>
      <c r="BM11" s="252"/>
      <c r="BN11" s="252"/>
      <c r="BO11" s="252"/>
      <c r="BP11" s="252"/>
      <c r="BQ11" s="252"/>
      <c r="BR11" s="252"/>
      <c r="BS11" s="252"/>
      <c r="BT11" s="252"/>
      <c r="BU11" s="252"/>
      <c r="BV11" s="252"/>
      <c r="BW11" s="252"/>
      <c r="BX11" s="252"/>
      <c r="BY11" s="252"/>
      <c r="BZ11" s="252"/>
      <c r="CA11" s="252"/>
      <c r="CB11" s="252"/>
      <c r="CC11" s="252"/>
      <c r="CD11" s="252"/>
      <c r="CE11" s="252"/>
      <c r="CF11" s="252"/>
      <c r="CG11" s="252"/>
      <c r="CH11" s="252"/>
      <c r="CI11" s="252"/>
      <c r="CJ11" s="252"/>
      <c r="CK11" s="252"/>
      <c r="CL11" s="252"/>
      <c r="CM11" s="252"/>
      <c r="CN11" s="252"/>
      <c r="CO11" s="252"/>
      <c r="CP11" s="252"/>
      <c r="CQ11" s="252"/>
      <c r="CR11" s="252"/>
      <c r="CS11" s="252"/>
      <c r="CT11" s="252"/>
      <c r="CU11" s="252"/>
      <c r="CV11" s="252"/>
      <c r="CW11" s="252"/>
      <c r="CX11" s="252"/>
      <c r="CY11" s="252"/>
      <c r="CZ11" s="252"/>
      <c r="DA11" s="252"/>
      <c r="DB11" s="252"/>
      <c r="DC11" s="252"/>
      <c r="DD11" s="252"/>
      <c r="DE11" s="252"/>
      <c r="DF11" s="252"/>
      <c r="DG11" s="252"/>
      <c r="DH11" s="252"/>
      <c r="DI11" s="252"/>
      <c r="DJ11" s="252"/>
      <c r="DK11" s="252"/>
      <c r="DL11" s="252"/>
      <c r="DM11" s="252"/>
      <c r="DN11" s="252"/>
      <c r="DO11" s="252"/>
      <c r="DP11" s="252"/>
      <c r="DQ11" s="252"/>
      <c r="DR11" s="252"/>
      <c r="DS11" s="252"/>
      <c r="DT11" s="252"/>
      <c r="DU11" s="252"/>
      <c r="DV11" s="252"/>
      <c r="DW11" s="252"/>
      <c r="DX11" s="252"/>
      <c r="DY11" s="252"/>
      <c r="DZ11" s="252"/>
      <c r="EA11" s="252"/>
      <c r="EB11" s="252"/>
      <c r="EC11" s="252"/>
      <c r="ED11" s="252"/>
      <c r="EE11" s="252"/>
      <c r="EF11" s="252"/>
      <c r="EG11" s="252"/>
      <c r="EH11" s="252"/>
      <c r="EI11" s="252"/>
      <c r="EJ11" s="252"/>
      <c r="EK11" s="252"/>
      <c r="EL11" s="252"/>
      <c r="EM11" s="252"/>
      <c r="EN11" s="252"/>
      <c r="EO11" s="252"/>
      <c r="EP11" s="252"/>
      <c r="EQ11" s="252"/>
      <c r="ER11" s="252"/>
      <c r="ES11" s="252"/>
      <c r="ET11" s="252"/>
      <c r="EU11" s="252"/>
      <c r="EV11" s="252"/>
      <c r="EW11" s="252"/>
      <c r="EX11" s="252"/>
      <c r="EY11" s="252"/>
      <c r="EZ11" s="252"/>
      <c r="FA11" s="252"/>
      <c r="FB11" s="252"/>
      <c r="FC11" s="252"/>
      <c r="FD11" s="252"/>
      <c r="FE11" s="252"/>
      <c r="FF11" s="252"/>
      <c r="FG11" s="252"/>
      <c r="FH11" s="252"/>
      <c r="FI11" s="252"/>
      <c r="FJ11" s="252"/>
      <c r="FK11" s="252"/>
      <c r="FL11" s="252"/>
      <c r="FM11" s="252"/>
      <c r="FN11" s="252"/>
      <c r="FO11" s="252"/>
      <c r="FP11" s="252"/>
      <c r="FQ11" s="252"/>
      <c r="FR11" s="252"/>
      <c r="FS11" s="252"/>
      <c r="FT11" s="252"/>
      <c r="FU11" s="252"/>
      <c r="FV11" s="252"/>
      <c r="FW11" s="252"/>
      <c r="FX11" s="252"/>
      <c r="FY11" s="252"/>
      <c r="FZ11" s="252"/>
      <c r="GA11" s="252"/>
      <c r="GB11" s="252"/>
      <c r="GC11" s="252"/>
      <c r="GD11" s="252"/>
      <c r="GE11" s="252"/>
      <c r="GF11" s="252"/>
      <c r="GG11" s="252"/>
      <c r="GH11" s="252"/>
      <c r="GI11" s="252"/>
      <c r="GJ11" s="252"/>
      <c r="GK11" s="252"/>
      <c r="GL11" s="252"/>
      <c r="GM11" s="252"/>
      <c r="GN11" s="252"/>
      <c r="GO11" s="252"/>
      <c r="GP11" s="252"/>
      <c r="GQ11" s="252"/>
      <c r="GR11" s="252"/>
      <c r="GS11" s="252"/>
      <c r="GT11" s="252"/>
      <c r="GU11" s="252"/>
      <c r="GV11" s="252"/>
      <c r="GW11" s="252"/>
      <c r="GX11" s="252"/>
      <c r="GY11" s="252"/>
      <c r="GZ11" s="252"/>
      <c r="HA11" s="252"/>
      <c r="HB11" s="252"/>
      <c r="HC11" s="252"/>
      <c r="HD11" s="252"/>
      <c r="HE11" s="252"/>
      <c r="HF11" s="252"/>
      <c r="HG11" s="252"/>
      <c r="HH11" s="252"/>
      <c r="HI11" s="252"/>
      <c r="HJ11" s="252"/>
      <c r="HK11" s="252"/>
      <c r="HL11" s="252"/>
      <c r="HM11" s="252"/>
      <c r="HN11" s="252"/>
      <c r="HO11" s="252"/>
      <c r="HP11" s="252"/>
      <c r="HQ11" s="252"/>
      <c r="HR11" s="252"/>
      <c r="HS11" s="252"/>
      <c r="HT11" s="252"/>
      <c r="HU11" s="252"/>
      <c r="HV11" s="252"/>
      <c r="HW11" s="252"/>
      <c r="HX11" s="252"/>
      <c r="HY11" s="252"/>
      <c r="HZ11" s="252"/>
      <c r="IA11" s="252"/>
      <c r="IB11" s="252"/>
      <c r="IC11" s="252"/>
      <c r="ID11" s="252"/>
      <c r="IE11" s="252"/>
      <c r="IF11" s="252"/>
      <c r="IG11" s="252"/>
      <c r="IH11" s="252"/>
      <c r="II11" s="252"/>
      <c r="IJ11" s="252"/>
      <c r="IK11" s="252"/>
      <c r="IL11" s="252"/>
      <c r="IM11" s="252"/>
      <c r="IN11" s="252"/>
      <c r="IO11" s="252"/>
      <c r="IP11" s="252"/>
      <c r="IQ11" s="252"/>
      <c r="IR11" s="252"/>
      <c r="IS11" s="252"/>
      <c r="IT11" s="252"/>
      <c r="IU11" s="252"/>
      <c r="IV11" s="252"/>
      <c r="IW11" s="252"/>
      <c r="IX11" s="252"/>
      <c r="IY11" s="252"/>
      <c r="IZ11" s="252"/>
      <c r="JA11" s="252"/>
      <c r="JB11" s="252"/>
      <c r="JC11" s="252"/>
      <c r="JD11" s="252"/>
      <c r="JE11" s="252"/>
      <c r="JF11" s="252"/>
      <c r="JG11" s="252"/>
      <c r="JH11" s="252"/>
      <c r="JI11" s="252"/>
      <c r="JJ11" s="252"/>
      <c r="JK11" s="252"/>
      <c r="JL11" s="252"/>
      <c r="JM11" s="252"/>
      <c r="JN11" s="252"/>
      <c r="JO11" s="252"/>
      <c r="JP11" s="252"/>
      <c r="JQ11" s="252"/>
      <c r="JR11" s="252"/>
      <c r="JS11" s="252"/>
      <c r="JT11" s="252"/>
      <c r="JU11" s="252"/>
      <c r="JV11" s="252"/>
      <c r="JW11" s="252"/>
      <c r="JX11" s="252"/>
      <c r="JY11" s="252"/>
      <c r="JZ11" s="252"/>
      <c r="KA11" s="252"/>
      <c r="KB11" s="252"/>
      <c r="KC11" s="252"/>
      <c r="KD11" s="252"/>
      <c r="KE11" s="252"/>
      <c r="KF11" s="252"/>
      <c r="KG11" s="252"/>
      <c r="KH11" s="252"/>
      <c r="KI11" s="252"/>
      <c r="KJ11" s="252"/>
      <c r="KK11" s="252"/>
      <c r="KL11" s="252"/>
      <c r="KM11" s="252"/>
      <c r="KN11" s="252"/>
      <c r="KO11" s="252"/>
      <c r="KP11" s="252"/>
      <c r="KQ11" s="252"/>
      <c r="KR11" s="252"/>
      <c r="KS11" s="252"/>
      <c r="KT11" s="252"/>
      <c r="KU11" s="252"/>
      <c r="KV11" s="252"/>
      <c r="KW11" s="252"/>
      <c r="KX11" s="252"/>
      <c r="KY11" s="252"/>
      <c r="KZ11" s="252"/>
      <c r="LA11" s="252"/>
      <c r="LB11" s="252"/>
      <c r="LC11" s="252"/>
      <c r="LD11" s="252"/>
      <c r="LE11" s="252"/>
      <c r="LF11" s="252"/>
      <c r="LG11" s="252"/>
      <c r="LH11" s="252"/>
      <c r="LI11" s="252"/>
      <c r="LJ11" s="252"/>
      <c r="LK11" s="252"/>
      <c r="LL11" s="252"/>
      <c r="LM11" s="252"/>
      <c r="LN11" s="252"/>
      <c r="LO11" s="252"/>
      <c r="LP11" s="252"/>
      <c r="LQ11" s="252"/>
      <c r="LR11" s="252"/>
      <c r="LS11" s="252"/>
      <c r="LT11" s="252"/>
      <c r="LU11" s="252"/>
      <c r="LV11" s="252"/>
      <c r="LW11" s="252"/>
      <c r="LX11" s="252"/>
      <c r="LY11" s="252"/>
      <c r="LZ11" s="252"/>
      <c r="MA11" s="252"/>
      <c r="MB11" s="252"/>
      <c r="MC11" s="252"/>
      <c r="MD11" s="252"/>
      <c r="ME11" s="252"/>
      <c r="MF11" s="252"/>
      <c r="MG11" s="252"/>
      <c r="MH11" s="252"/>
      <c r="MI11" s="252"/>
      <c r="MJ11" s="252"/>
      <c r="MK11" s="252"/>
      <c r="ML11" s="252"/>
      <c r="MM11" s="252"/>
      <c r="MN11" s="252"/>
      <c r="MO11" s="252"/>
      <c r="MP11" s="252"/>
      <c r="MQ11" s="252"/>
      <c r="MR11" s="252"/>
      <c r="MS11" s="252"/>
      <c r="MT11" s="252"/>
      <c r="MU11" s="252"/>
      <c r="MV11" s="252"/>
      <c r="MW11" s="252"/>
      <c r="MX11" s="252"/>
      <c r="MY11" s="252"/>
      <c r="MZ11" s="252"/>
      <c r="NA11" s="252"/>
      <c r="NB11" s="252"/>
      <c r="NC11" s="252"/>
      <c r="ND11" s="252"/>
      <c r="NE11" s="252"/>
      <c r="NF11" s="252"/>
      <c r="NG11" s="252"/>
      <c r="NH11" s="252"/>
      <c r="NI11" s="252"/>
      <c r="NJ11" s="252"/>
      <c r="NK11" s="252"/>
      <c r="NL11" s="252"/>
      <c r="NM11" s="252"/>
      <c r="NN11" s="252"/>
      <c r="NO11" s="252"/>
      <c r="NP11" s="252"/>
      <c r="NQ11" s="252"/>
      <c r="NR11" s="252"/>
      <c r="NS11" s="252"/>
      <c r="NT11" s="252"/>
      <c r="NU11" s="252"/>
      <c r="NV11" s="252"/>
      <c r="NW11" s="252"/>
      <c r="NX11" s="252"/>
      <c r="NY11" s="252"/>
      <c r="NZ11" s="252"/>
      <c r="OA11" s="252"/>
      <c r="OB11" s="252"/>
      <c r="OC11" s="252"/>
      <c r="OD11" s="252"/>
      <c r="OE11" s="252"/>
      <c r="OF11" s="252"/>
      <c r="OG11" s="252"/>
      <c r="OH11" s="252"/>
      <c r="OI11" s="252"/>
      <c r="OJ11" s="252"/>
      <c r="OK11" s="252"/>
      <c r="OL11" s="252"/>
      <c r="OM11" s="252"/>
      <c r="ON11" s="252"/>
      <c r="OO11" s="252"/>
      <c r="OP11" s="252"/>
      <c r="OQ11" s="252"/>
      <c r="OR11" s="252"/>
      <c r="OS11" s="252"/>
      <c r="OT11" s="252"/>
      <c r="OU11" s="252"/>
      <c r="OV11" s="252"/>
      <c r="OW11" s="252"/>
      <c r="OX11" s="252"/>
      <c r="OY11" s="252"/>
      <c r="OZ11" s="252"/>
      <c r="PA11" s="252"/>
      <c r="PB11" s="252"/>
      <c r="PC11" s="252"/>
      <c r="PD11" s="252"/>
      <c r="PE11" s="252"/>
      <c r="PF11" s="252"/>
      <c r="PG11" s="252"/>
      <c r="PH11" s="252"/>
      <c r="PI11" s="252"/>
      <c r="PJ11" s="252"/>
      <c r="PK11" s="252"/>
      <c r="PL11" s="252"/>
      <c r="PM11" s="252"/>
      <c r="PN11" s="252"/>
      <c r="PO11" s="252"/>
      <c r="PP11" s="252"/>
      <c r="PQ11" s="252"/>
      <c r="PR11" s="252"/>
      <c r="PS11" s="252"/>
      <c r="PT11" s="252"/>
      <c r="PU11" s="252"/>
      <c r="PV11" s="252"/>
      <c r="PW11" s="252"/>
      <c r="PX11" s="252"/>
      <c r="PY11" s="252"/>
      <c r="PZ11" s="252"/>
      <c r="QA11" s="252"/>
      <c r="QB11" s="252"/>
      <c r="QC11" s="252"/>
      <c r="QD11" s="252"/>
      <c r="QE11" s="252"/>
      <c r="QF11" s="252"/>
      <c r="QG11" s="252"/>
      <c r="QH11" s="252"/>
      <c r="QI11" s="252"/>
      <c r="QJ11" s="252"/>
      <c r="QK11" s="252"/>
      <c r="QL11" s="252"/>
      <c r="QM11" s="252"/>
      <c r="QN11" s="252"/>
      <c r="QO11" s="252"/>
      <c r="QP11" s="252"/>
      <c r="QQ11" s="252"/>
      <c r="QR11" s="252"/>
      <c r="QS11" s="252"/>
      <c r="QT11" s="252"/>
      <c r="QU11" s="252"/>
      <c r="QV11" s="252"/>
      <c r="QW11" s="252"/>
      <c r="QX11" s="252"/>
      <c r="QY11" s="252"/>
      <c r="QZ11" s="252"/>
      <c r="RA11" s="252"/>
      <c r="RB11" s="252"/>
      <c r="RC11" s="252"/>
      <c r="RD11" s="252"/>
      <c r="RE11" s="252"/>
      <c r="RF11" s="252"/>
      <c r="RG11" s="252"/>
      <c r="RH11" s="252"/>
      <c r="RI11" s="252"/>
      <c r="RJ11" s="252"/>
      <c r="RK11" s="252"/>
      <c r="RL11" s="252"/>
      <c r="RM11" s="252"/>
      <c r="RN11" s="252"/>
      <c r="RO11" s="252"/>
      <c r="RP11" s="252"/>
      <c r="RQ11" s="252"/>
      <c r="RR11" s="252"/>
      <c r="RS11" s="252"/>
      <c r="RT11" s="252"/>
      <c r="RU11" s="252"/>
      <c r="RV11" s="252"/>
      <c r="RW11" s="252"/>
      <c r="RX11" s="252"/>
      <c r="RY11" s="252"/>
      <c r="RZ11" s="252"/>
      <c r="SA11" s="252"/>
      <c r="SB11" s="252"/>
      <c r="SC11" s="252"/>
      <c r="SD11" s="252"/>
      <c r="SE11" s="252"/>
      <c r="SF11" s="252"/>
      <c r="SG11" s="252"/>
      <c r="SH11" s="252"/>
      <c r="SI11" s="252"/>
      <c r="SJ11" s="252"/>
      <c r="SK11" s="252"/>
      <c r="SL11" s="252"/>
      <c r="SM11" s="252"/>
      <c r="SN11" s="252"/>
      <c r="SO11" s="252"/>
      <c r="SP11" s="252"/>
      <c r="SQ11" s="252"/>
      <c r="SR11" s="252"/>
      <c r="SS11" s="252"/>
      <c r="ST11" s="252"/>
      <c r="SU11" s="252"/>
      <c r="SV11" s="252"/>
      <c r="SW11" s="252"/>
      <c r="SX11" s="252"/>
      <c r="SY11" s="252"/>
      <c r="SZ11" s="252"/>
      <c r="TA11" s="252"/>
      <c r="TB11" s="252"/>
      <c r="TC11" s="252"/>
      <c r="TD11" s="252"/>
      <c r="TE11" s="252"/>
      <c r="TF11" s="252"/>
      <c r="TG11" s="252"/>
      <c r="TH11" s="252"/>
      <c r="TI11" s="252"/>
      <c r="TJ11" s="252"/>
      <c r="TK11" s="252"/>
      <c r="TL11" s="252"/>
      <c r="TM11" s="252"/>
      <c r="TN11" s="252"/>
      <c r="TO11" s="252"/>
      <c r="TP11" s="252"/>
      <c r="TQ11" s="252"/>
      <c r="TR11" s="252"/>
      <c r="TS11" s="252"/>
      <c r="TT11" s="252"/>
      <c r="TU11" s="252"/>
      <c r="TV11" s="252"/>
      <c r="TW11" s="252"/>
      <c r="TX11" s="252"/>
      <c r="TY11" s="252"/>
      <c r="TZ11" s="252"/>
      <c r="UA11" s="252"/>
      <c r="UB11" s="252"/>
      <c r="UC11" s="252"/>
      <c r="UD11" s="252"/>
      <c r="UE11" s="252"/>
      <c r="UF11" s="252"/>
      <c r="UG11" s="252"/>
      <c r="UH11" s="252"/>
      <c r="UI11" s="252"/>
      <c r="UJ11" s="252"/>
      <c r="UK11" s="252"/>
      <c r="UL11" s="252"/>
      <c r="UM11" s="252"/>
      <c r="UN11" s="252"/>
      <c r="UO11" s="252"/>
      <c r="UP11" s="252"/>
      <c r="UQ11" s="252"/>
      <c r="UR11" s="252"/>
      <c r="US11" s="252"/>
      <c r="UT11" s="252"/>
      <c r="UU11" s="252"/>
      <c r="UV11" s="252"/>
      <c r="UW11" s="252"/>
      <c r="UX11" s="252"/>
      <c r="UY11" s="252"/>
      <c r="UZ11" s="252"/>
      <c r="VA11" s="252"/>
      <c r="VB11" s="252"/>
      <c r="VC11" s="252"/>
      <c r="VD11" s="252"/>
      <c r="VE11" s="252"/>
      <c r="VF11" s="252"/>
      <c r="VG11" s="252"/>
      <c r="VH11" s="252"/>
      <c r="VI11" s="252"/>
      <c r="VJ11" s="252"/>
      <c r="VK11" s="252"/>
      <c r="VL11" s="252"/>
      <c r="VM11" s="252"/>
      <c r="VN11" s="252"/>
      <c r="VO11" s="252"/>
      <c r="VP11" s="252"/>
      <c r="VQ11" s="252"/>
      <c r="VR11" s="252"/>
      <c r="VS11" s="252"/>
      <c r="VT11" s="252"/>
      <c r="VU11" s="252"/>
      <c r="VV11" s="252"/>
      <c r="VW11" s="252"/>
      <c r="VX11" s="252"/>
      <c r="VY11" s="252"/>
      <c r="VZ11" s="252"/>
      <c r="WA11" s="252"/>
      <c r="WB11" s="252"/>
      <c r="WC11" s="252"/>
      <c r="WD11" s="252"/>
      <c r="WE11" s="252"/>
      <c r="WF11" s="252"/>
      <c r="WG11" s="252"/>
      <c r="WH11" s="252"/>
      <c r="WI11" s="252"/>
      <c r="WJ11" s="252"/>
      <c r="WK11" s="252"/>
      <c r="WL11" s="252"/>
      <c r="WM11" s="252"/>
      <c r="WN11" s="252"/>
      <c r="WO11" s="252"/>
      <c r="WP11" s="252"/>
      <c r="WQ11" s="252"/>
      <c r="WR11" s="252"/>
      <c r="WS11" s="252"/>
      <c r="WT11" s="252"/>
      <c r="WU11" s="252"/>
      <c r="WV11" s="252"/>
      <c r="WW11" s="252"/>
      <c r="WX11" s="252"/>
      <c r="WY11" s="252"/>
      <c r="WZ11" s="252"/>
      <c r="XA11" s="252"/>
      <c r="XB11" s="252"/>
      <c r="XC11" s="252"/>
      <c r="XD11" s="252"/>
      <c r="XE11" s="252"/>
      <c r="XF11" s="252"/>
      <c r="XG11" s="252"/>
      <c r="XH11" s="252"/>
      <c r="XI11" s="252"/>
      <c r="XJ11" s="252"/>
      <c r="XK11" s="252"/>
      <c r="XL11" s="252"/>
      <c r="XM11" s="252"/>
      <c r="XN11" s="252"/>
      <c r="XO11" s="252"/>
      <c r="XP11" s="252"/>
      <c r="XQ11" s="252"/>
      <c r="XR11" s="252"/>
      <c r="XS11" s="252"/>
      <c r="XT11" s="252"/>
      <c r="XU11" s="252"/>
      <c r="XV11" s="252"/>
      <c r="XW11" s="252"/>
      <c r="XX11" s="252"/>
      <c r="XY11" s="252"/>
      <c r="XZ11" s="252"/>
      <c r="YA11" s="252"/>
      <c r="YB11" s="252"/>
      <c r="YC11" s="252"/>
      <c r="YD11" s="252"/>
      <c r="YE11" s="252"/>
      <c r="YF11" s="252"/>
      <c r="YG11" s="252"/>
      <c r="YH11" s="252"/>
      <c r="YI11" s="252"/>
      <c r="YJ11" s="252"/>
      <c r="YK11" s="252"/>
      <c r="YL11" s="252"/>
      <c r="YM11" s="252"/>
      <c r="YN11" s="252"/>
      <c r="YO11" s="252"/>
      <c r="YP11" s="252"/>
      <c r="YQ11" s="252"/>
      <c r="YR11" s="252"/>
      <c r="YS11" s="252"/>
      <c r="YT11" s="252"/>
      <c r="YU11" s="252"/>
      <c r="YV11" s="252"/>
      <c r="YW11" s="252"/>
      <c r="YX11" s="252"/>
      <c r="YY11" s="252"/>
      <c r="YZ11" s="252"/>
      <c r="ZA11" s="252"/>
      <c r="ZB11" s="252"/>
      <c r="ZC11" s="252"/>
      <c r="ZD11" s="252"/>
      <c r="ZE11" s="252"/>
      <c r="ZF11" s="252"/>
      <c r="ZG11" s="252"/>
      <c r="ZH11" s="252"/>
      <c r="ZI11" s="252"/>
      <c r="ZJ11" s="252"/>
      <c r="ZK11" s="252"/>
      <c r="ZL11" s="252"/>
      <c r="ZM11" s="252"/>
      <c r="ZN11" s="252"/>
      <c r="ZO11" s="252"/>
      <c r="ZP11" s="252"/>
      <c r="ZQ11" s="252"/>
      <c r="ZR11" s="252"/>
      <c r="ZS11" s="252"/>
      <c r="ZT11" s="252"/>
      <c r="ZU11" s="252"/>
      <c r="ZV11" s="252"/>
      <c r="ZW11" s="252"/>
      <c r="ZX11" s="252"/>
      <c r="ZY11" s="252"/>
      <c r="ZZ11" s="252"/>
      <c r="AAA11" s="252"/>
      <c r="AAB11" s="252"/>
      <c r="AAC11" s="252"/>
      <c r="AAD11" s="252"/>
      <c r="AAE11" s="252"/>
      <c r="AAF11" s="252"/>
      <c r="AAG11" s="252"/>
      <c r="AAH11" s="252"/>
      <c r="AAI11" s="252"/>
      <c r="AAJ11" s="252"/>
      <c r="AAK11" s="252"/>
      <c r="AAL11" s="252"/>
      <c r="AAM11" s="252"/>
      <c r="AAN11" s="252"/>
      <c r="AAO11" s="252"/>
      <c r="AAP11" s="252"/>
      <c r="AAQ11" s="252"/>
      <c r="AAR11" s="252"/>
      <c r="AAS11" s="252"/>
      <c r="AAT11" s="252"/>
      <c r="AAU11" s="252"/>
      <c r="AAV11" s="252"/>
      <c r="AAW11" s="252"/>
      <c r="AAX11" s="252"/>
      <c r="AAY11" s="252"/>
      <c r="AAZ11" s="252"/>
      <c r="ABA11" s="252"/>
      <c r="ABB11" s="252"/>
      <c r="ABC11" s="252"/>
      <c r="ABD11" s="252"/>
      <c r="ABE11" s="252"/>
      <c r="ABF11" s="252"/>
      <c r="ABG11" s="252"/>
      <c r="ABH11" s="252"/>
      <c r="ABI11" s="252"/>
      <c r="ABJ11" s="252"/>
      <c r="ABK11" s="252"/>
      <c r="ABL11" s="252"/>
      <c r="ABM11" s="252"/>
      <c r="ABN11" s="252"/>
      <c r="ABO11" s="252"/>
      <c r="ABP11" s="252"/>
      <c r="ABQ11" s="252"/>
      <c r="ABR11" s="252"/>
      <c r="ABS11" s="252"/>
      <c r="ABT11" s="252"/>
      <c r="ABU11" s="252"/>
      <c r="ABV11" s="252"/>
      <c r="ABW11" s="252"/>
      <c r="ABX11" s="252"/>
      <c r="ABY11" s="252"/>
      <c r="ABZ11" s="252"/>
      <c r="ACA11" s="252"/>
      <c r="ACB11" s="252"/>
      <c r="ACC11" s="252"/>
      <c r="ACD11" s="252"/>
      <c r="ACE11" s="252"/>
      <c r="ACF11" s="252"/>
      <c r="ACG11" s="252"/>
      <c r="ACH11" s="252"/>
      <c r="ACI11" s="252"/>
      <c r="ACJ11" s="252"/>
      <c r="ACK11" s="252"/>
      <c r="ACL11" s="252"/>
      <c r="ACM11" s="252"/>
      <c r="ACN11" s="252"/>
      <c r="ACO11" s="252"/>
      <c r="ACP11" s="252"/>
      <c r="ACQ11" s="252"/>
      <c r="ACR11" s="252"/>
      <c r="ACS11" s="252"/>
      <c r="ACT11" s="252"/>
      <c r="ACU11" s="252"/>
      <c r="ACV11" s="252"/>
      <c r="ACW11" s="252"/>
      <c r="ACX11" s="252"/>
      <c r="ACY11" s="252"/>
      <c r="ACZ11" s="252"/>
      <c r="ADA11" s="252"/>
      <c r="ADB11" s="252"/>
      <c r="ADC11" s="252"/>
      <c r="ADD11" s="252"/>
      <c r="ADE11" s="252"/>
      <c r="ADF11" s="252"/>
      <c r="ADG11" s="252"/>
      <c r="ADH11" s="252"/>
      <c r="ADI11" s="252"/>
      <c r="ADJ11" s="252"/>
      <c r="ADK11" s="252"/>
      <c r="ADL11" s="252"/>
      <c r="ADM11" s="252"/>
      <c r="ADN11" s="252"/>
      <c r="ADO11" s="252"/>
      <c r="ADP11" s="252"/>
      <c r="ADQ11" s="252"/>
      <c r="ADR11" s="252"/>
      <c r="ADS11" s="252"/>
      <c r="ADT11" s="252"/>
      <c r="ADU11" s="252"/>
      <c r="ADV11" s="252"/>
      <c r="ADW11" s="252"/>
      <c r="ADX11" s="252"/>
      <c r="ADY11" s="252"/>
      <c r="ADZ11" s="252"/>
      <c r="AEA11" s="252"/>
      <c r="AEB11" s="252"/>
      <c r="AEC11" s="252"/>
      <c r="AED11" s="252"/>
      <c r="AEE11" s="252"/>
      <c r="AEF11" s="252"/>
      <c r="AEG11" s="252"/>
      <c r="AEH11" s="252"/>
      <c r="AEI11" s="252"/>
      <c r="AEJ11" s="252"/>
      <c r="AEK11" s="252"/>
      <c r="AEL11" s="252"/>
      <c r="AEM11" s="252"/>
      <c r="AEN11" s="252"/>
      <c r="AEO11" s="252"/>
      <c r="AEP11" s="252"/>
      <c r="AEQ11" s="252"/>
      <c r="AER11" s="252"/>
      <c r="AES11" s="252"/>
      <c r="AET11" s="252"/>
      <c r="AEU11" s="252"/>
      <c r="AEV11" s="252"/>
      <c r="AEW11" s="252"/>
      <c r="AEX11" s="252"/>
      <c r="AEY11" s="252"/>
      <c r="AEZ11" s="252"/>
      <c r="AFA11" s="252"/>
      <c r="AFB11" s="252"/>
      <c r="AFC11" s="252"/>
      <c r="AFD11" s="252"/>
      <c r="AFE11" s="252"/>
      <c r="AFF11" s="252"/>
      <c r="AFG11" s="252"/>
      <c r="AFH11" s="252"/>
      <c r="AFI11" s="252"/>
      <c r="AFJ11" s="252"/>
      <c r="AFK11" s="252"/>
      <c r="AFL11" s="252"/>
      <c r="AFM11" s="252"/>
      <c r="AFN11" s="252"/>
      <c r="AFO11" s="252"/>
      <c r="AFP11" s="252"/>
      <c r="AFQ11" s="252"/>
      <c r="AFR11" s="252"/>
      <c r="AFS11" s="252"/>
      <c r="AFT11" s="252"/>
      <c r="AFU11" s="252"/>
      <c r="AFV11" s="252"/>
      <c r="AFW11" s="252"/>
      <c r="AFX11" s="252"/>
      <c r="AFY11" s="252"/>
      <c r="AFZ11" s="252"/>
      <c r="AGA11" s="252"/>
      <c r="AGB11" s="252"/>
      <c r="AGC11" s="252"/>
      <c r="AGD11" s="252"/>
      <c r="AGE11" s="252"/>
      <c r="AGF11" s="252"/>
      <c r="AGG11" s="252"/>
      <c r="AGH11" s="252"/>
      <c r="AGI11" s="252"/>
      <c r="AGJ11" s="252"/>
      <c r="AGK11" s="252"/>
      <c r="AGL11" s="252"/>
      <c r="AGM11" s="252"/>
      <c r="AGN11" s="252"/>
      <c r="AGO11" s="252"/>
      <c r="AGP11" s="252"/>
      <c r="AGQ11" s="252"/>
      <c r="AGR11" s="252"/>
      <c r="AGS11" s="252"/>
      <c r="AGT11" s="252"/>
      <c r="AGU11" s="252"/>
      <c r="AGV11" s="252"/>
      <c r="AGW11" s="252"/>
      <c r="AGX11" s="252"/>
      <c r="AGY11" s="252"/>
      <c r="AGZ11" s="252"/>
      <c r="AHA11" s="252"/>
      <c r="AHB11" s="252"/>
      <c r="AHC11" s="252"/>
      <c r="AHD11" s="252"/>
      <c r="AHE11" s="252"/>
      <c r="AHF11" s="252"/>
      <c r="AHG11" s="252"/>
      <c r="AHH11" s="252"/>
      <c r="AHI11" s="252"/>
      <c r="AHJ11" s="252"/>
      <c r="AHK11" s="252"/>
      <c r="AHL11" s="252"/>
      <c r="AHM11" s="252"/>
      <c r="AHN11" s="252"/>
      <c r="AHO11" s="252"/>
      <c r="AHP11" s="252"/>
      <c r="AHQ11" s="252"/>
      <c r="AHR11" s="252"/>
      <c r="AHS11" s="252"/>
      <c r="AHT11" s="252"/>
      <c r="AHU11" s="252"/>
      <c r="AHV11" s="252"/>
      <c r="AHW11" s="252"/>
      <c r="AHX11" s="252"/>
      <c r="AHY11" s="252"/>
      <c r="AHZ11" s="252"/>
      <c r="AIA11" s="252"/>
      <c r="AIB11" s="252"/>
      <c r="AIC11" s="252"/>
      <c r="AID11" s="252"/>
      <c r="AIE11" s="252"/>
      <c r="AIF11" s="252"/>
      <c r="AIG11" s="252"/>
      <c r="AIH11" s="252"/>
      <c r="AII11" s="252"/>
      <c r="AIJ11" s="252"/>
      <c r="AIK11" s="252"/>
      <c r="AIL11" s="252"/>
      <c r="AIM11" s="252"/>
      <c r="AIN11" s="252"/>
      <c r="AIO11" s="252"/>
      <c r="AIP11" s="252"/>
      <c r="AIQ11" s="252"/>
      <c r="AIR11" s="252"/>
      <c r="AIS11" s="252"/>
      <c r="AIT11" s="252"/>
      <c r="AIU11" s="252"/>
      <c r="AIV11" s="252"/>
      <c r="AIW11" s="252"/>
      <c r="AIX11" s="252"/>
      <c r="AIY11" s="252"/>
      <c r="AIZ11" s="252"/>
      <c r="AJA11" s="252"/>
      <c r="AJB11" s="252"/>
      <c r="AJC11" s="252"/>
      <c r="AJD11" s="252"/>
      <c r="AJE11" s="252"/>
      <c r="AJF11" s="252"/>
      <c r="AJG11" s="252"/>
      <c r="AJH11" s="252"/>
      <c r="AJI11" s="252"/>
      <c r="AJJ11" s="252"/>
      <c r="AJK11" s="252"/>
      <c r="AJL11" s="252"/>
      <c r="AJM11" s="252"/>
      <c r="AJN11" s="252"/>
      <c r="AJO11" s="252"/>
      <c r="AJP11" s="252"/>
      <c r="AJQ11" s="252"/>
      <c r="AJR11" s="252"/>
      <c r="AJS11" s="252"/>
      <c r="AJT11" s="252"/>
      <c r="AJU11" s="252"/>
      <c r="AJV11" s="252"/>
      <c r="AJW11" s="252"/>
      <c r="AJX11" s="252"/>
      <c r="AJY11" s="252"/>
      <c r="AJZ11" s="252"/>
      <c r="AKA11" s="252"/>
      <c r="AKB11" s="252"/>
      <c r="AKC11" s="252"/>
      <c r="AKD11" s="252"/>
      <c r="AKE11" s="252"/>
      <c r="AKF11" s="252"/>
      <c r="AKG11" s="252"/>
      <c r="AKH11" s="252"/>
      <c r="AKI11" s="252"/>
      <c r="AKJ11" s="252"/>
      <c r="AKK11" s="252"/>
      <c r="AKL11" s="252"/>
      <c r="AKM11" s="252"/>
      <c r="AKN11" s="252"/>
      <c r="AKO11" s="252"/>
      <c r="AKP11" s="252"/>
      <c r="AKQ11" s="252"/>
      <c r="AKR11" s="252"/>
      <c r="AKS11" s="252"/>
      <c r="AKT11" s="252"/>
      <c r="AKU11" s="252"/>
      <c r="AKV11" s="252"/>
      <c r="AKW11" s="252"/>
      <c r="AKX11" s="252"/>
      <c r="AKY11" s="252"/>
      <c r="AKZ11" s="252"/>
      <c r="ALA11" s="252"/>
      <c r="ALB11" s="252"/>
      <c r="ALC11" s="252"/>
      <c r="ALD11" s="252"/>
      <c r="ALE11" s="252"/>
      <c r="ALF11" s="252"/>
      <c r="ALG11" s="252"/>
      <c r="ALH11" s="252"/>
      <c r="ALI11" s="252"/>
      <c r="ALJ11" s="252"/>
      <c r="ALK11" s="252"/>
      <c r="ALL11" s="252"/>
      <c r="ALM11" s="252"/>
      <c r="ALN11" s="252"/>
      <c r="ALO11" s="252"/>
      <c r="ALP11" s="252"/>
      <c r="ALQ11" s="252"/>
      <c r="ALR11" s="252"/>
      <c r="ALS11" s="252"/>
      <c r="ALT11" s="252"/>
      <c r="ALU11" s="252"/>
      <c r="ALV11" s="252"/>
      <c r="ALW11" s="252"/>
      <c r="ALX11" s="252"/>
      <c r="ALY11" s="252"/>
      <c r="ALZ11" s="252"/>
      <c r="AMA11" s="252"/>
      <c r="AMB11" s="252"/>
      <c r="AMC11" s="252"/>
      <c r="AMD11" s="252"/>
      <c r="AME11" s="252"/>
      <c r="AMF11" s="252"/>
      <c r="AMG11" s="252"/>
      <c r="AMH11" s="252"/>
      <c r="AMI11" s="252"/>
      <c r="AMJ11" s="252"/>
    </row>
    <row r="12" spans="1:1024" ht="30" customHeight="1" x14ac:dyDescent="0.2">
      <c r="C12" s="290" t="s">
        <v>288</v>
      </c>
      <c r="D12" s="118" t="s">
        <v>289</v>
      </c>
      <c r="E12" s="121">
        <f>IF(Datos_Resultados_CCV!E19=Datos_Referencia!$H$6,Datos_Resultados_CCV!E76*Datos_Resultados_CCV!E20,((Datos_Resultados_CCV!E50*Datos_Resultados_CCV!E78*Datos_Resultados_CCV!E79+Datos_Resultados_CCV!E54*Datos_Resultados_CCV!E81*Datos_Resultados_CCV!E82+Datos_Resultados_CCV!E58*Datos_Resultados_CCV!E84*Datos_Resultados_CCV!E85+Datos_Resultados_CCV!E62*Datos_Resultados_CCV!E87*Datos_Resultados_CCV!E88+Datos_Resultados_CCV!E66*Datos_Resultados_CCV!E90*Datos_Resultados_CCV!E91)*Datos_Resultados_CCV!E21)*1/1000)</f>
        <v>0</v>
      </c>
      <c r="F12" s="121"/>
      <c r="G12" s="121">
        <f>IF(Datos_Resultados_CCV!G19=Datos_Referencia!$H$6,Datos_Resultados_CCV!G76*Datos_Resultados_CCV!G20,((Datos_Resultados_CCV!G50*Datos_Resultados_CCV!G78*Datos_Resultados_CCV!G79+Datos_Resultados_CCV!G54*Datos_Resultados_CCV!G81*Datos_Resultados_CCV!G82+Datos_Resultados_CCV!G58*Datos_Resultados_CCV!G84*Datos_Resultados_CCV!G85+Datos_Resultados_CCV!G62*Datos_Resultados_CCV!G87*Datos_Resultados_CCV!G88+Datos_Resultados_CCV!G66*Datos_Resultados_CCV!G90*Datos_Resultados_CCV!G91)*Datos_Resultados_CCV!G21)*1/1000)</f>
        <v>0</v>
      </c>
      <c r="H12" s="121"/>
      <c r="I12" s="121">
        <f>IF(Datos_Resultados_CCV!I19=Datos_Referencia!$H$6,Datos_Resultados_CCV!I76*Datos_Resultados_CCV!I20,((Datos_Resultados_CCV!I50*Datos_Resultados_CCV!I78*Datos_Resultados_CCV!I79+Datos_Resultados_CCV!I54*Datos_Resultados_CCV!I81*Datos_Resultados_CCV!I82+Datos_Resultados_CCV!I58*Datos_Resultados_CCV!I84*Datos_Resultados_CCV!I85+Datos_Resultados_CCV!I62*Datos_Resultados_CCV!I87*Datos_Resultados_CCV!I88+Datos_Resultados_CCV!I66*Datos_Resultados_CCV!I90*Datos_Resultados_CCV!I91)*Datos_Resultados_CCV!I21)*1/1000)</f>
        <v>0</v>
      </c>
      <c r="J12" s="121"/>
      <c r="K12" s="121">
        <f>IF(Datos_Resultados_CCV!K19=Datos_Referencia!$H$6,Datos_Resultados_CCV!K76*Datos_Resultados_CCV!K20,((Datos_Resultados_CCV!K50*Datos_Resultados_CCV!K78*Datos_Resultados_CCV!K79+Datos_Resultados_CCV!K54*Datos_Resultados_CCV!K81*Datos_Resultados_CCV!K82+Datos_Resultados_CCV!K58*Datos_Resultados_CCV!K84*Datos_Resultados_CCV!K85+Datos_Resultados_CCV!K62*Datos_Resultados_CCV!K87*Datos_Resultados_CCV!K88+Datos_Resultados_CCV!K66*Datos_Resultados_CCV!K90*Datos_Resultados_CCV!K91)*Datos_Resultados_CCV!K21)*1/1000)</f>
        <v>0</v>
      </c>
      <c r="L12" s="121"/>
      <c r="M12" s="121">
        <f>IF(Datos_Resultados_CCV!M19=Datos_Referencia!$H$6,Datos_Resultados_CCV!M76*Datos_Resultados_CCV!M20,((Datos_Resultados_CCV!M50*Datos_Resultados_CCV!M78*Datos_Resultados_CCV!M79+Datos_Resultados_CCV!M54*Datos_Resultados_CCV!M81*Datos_Resultados_CCV!M82+Datos_Resultados_CCV!M58*Datos_Resultados_CCV!M84*Datos_Resultados_CCV!M85+Datos_Resultados_CCV!M62*Datos_Resultados_CCV!M87*Datos_Resultados_CCV!M88+Datos_Resultados_CCV!M66*Datos_Resultados_CCV!M90*Datos_Resultados_CCV!M91)*Datos_Resultados_CCV!M21)*1/1000)</f>
        <v>0</v>
      </c>
      <c r="N12" s="121"/>
      <c r="O12" s="121">
        <f>IF(Datos_Resultados_CCV!O19=Datos_Referencia!$H$6,Datos_Resultados_CCV!O76*Datos_Resultados_CCV!O20,((Datos_Resultados_CCV!O50*Datos_Resultados_CCV!O78*Datos_Resultados_CCV!O79+Datos_Resultados_CCV!O54*Datos_Resultados_CCV!O81*Datos_Resultados_CCV!O82+Datos_Resultados_CCV!O58*Datos_Resultados_CCV!O84*Datos_Resultados_CCV!O85+Datos_Resultados_CCV!O62*Datos_Resultados_CCV!O87*Datos_Resultados_CCV!O88+Datos_Resultados_CCV!O66*Datos_Resultados_CCV!O90*Datos_Resultados_CCV!O91)*Datos_Resultados_CCV!O21)*1/1000)</f>
        <v>0</v>
      </c>
      <c r="P12" s="121"/>
      <c r="Q12" s="121">
        <f>IF(Datos_Resultados_CCV!Q19=Datos_Referencia!$H$6,Datos_Resultados_CCV!Q76*Datos_Resultados_CCV!Q20,((Datos_Resultados_CCV!Q50*Datos_Resultados_CCV!Q78*Datos_Resultados_CCV!Q79+Datos_Resultados_CCV!Q54*Datos_Resultados_CCV!Q81*Datos_Resultados_CCV!Q82+Datos_Resultados_CCV!Q58*Datos_Resultados_CCV!Q84*Datos_Resultados_CCV!Q85+Datos_Resultados_CCV!Q62*Datos_Resultados_CCV!Q87*Datos_Resultados_CCV!Q88+Datos_Resultados_CCV!Q66*Datos_Resultados_CCV!Q90*Datos_Resultados_CCV!Q91)*Datos_Resultados_CCV!Q21)*1/1000)</f>
        <v>0</v>
      </c>
      <c r="R12" s="121"/>
      <c r="S12" s="121">
        <f>IF(Datos_Resultados_CCV!S19=Datos_Referencia!$H$6,Datos_Resultados_CCV!S76*Datos_Resultados_CCV!S20,((Datos_Resultados_CCV!S50*Datos_Resultados_CCV!S78*Datos_Resultados_CCV!S79+Datos_Resultados_CCV!S54*Datos_Resultados_CCV!S81*Datos_Resultados_CCV!S82+Datos_Resultados_CCV!S58*Datos_Resultados_CCV!S84*Datos_Resultados_CCV!S85+Datos_Resultados_CCV!S62*Datos_Resultados_CCV!S87*Datos_Resultados_CCV!S88+Datos_Resultados_CCV!S66*Datos_Resultados_CCV!S90*Datos_Resultados_CCV!S91)*Datos_Resultados_CCV!S21)*1/1000)</f>
        <v>0</v>
      </c>
      <c r="T12" s="121"/>
      <c r="U12" s="121">
        <f>IF(Datos_Resultados_CCV!U19=Datos_Referencia!$H$6,Datos_Resultados_CCV!U76*Datos_Resultados_CCV!U20,((Datos_Resultados_CCV!U50*Datos_Resultados_CCV!U78*Datos_Resultados_CCV!U79+Datos_Resultados_CCV!U54*Datos_Resultados_CCV!U81*Datos_Resultados_CCV!U82+Datos_Resultados_CCV!U58*Datos_Resultados_CCV!U84*Datos_Resultados_CCV!U85+Datos_Resultados_CCV!U62*Datos_Resultados_CCV!U87*Datos_Resultados_CCV!U88+Datos_Resultados_CCV!U66*Datos_Resultados_CCV!U90*Datos_Resultados_CCV!U91)*Datos_Resultados_CCV!U21)*1/1000)</f>
        <v>0</v>
      </c>
      <c r="V12" s="121"/>
      <c r="W12" s="121">
        <f>IF(Datos_Resultados_CCV!W19=Datos_Referencia!$H$6,Datos_Resultados_CCV!W76*Datos_Resultados_CCV!W20,((Datos_Resultados_CCV!W50*Datos_Resultados_CCV!W78*Datos_Resultados_CCV!W79+Datos_Resultados_CCV!W54*Datos_Resultados_CCV!W81*Datos_Resultados_CCV!W82+Datos_Resultados_CCV!W58*Datos_Resultados_CCV!W84*Datos_Resultados_CCV!W85+Datos_Resultados_CCV!W62*Datos_Resultados_CCV!W87*Datos_Resultados_CCV!W88+Datos_Resultados_CCV!W66*Datos_Resultados_CCV!W90*Datos_Resultados_CCV!W91)*Datos_Resultados_CCV!W21)*1/1000)</f>
        <v>0</v>
      </c>
    </row>
    <row r="13" spans="1:1024" ht="30" customHeight="1" x14ac:dyDescent="0.2">
      <c r="C13" s="290" t="s">
        <v>290</v>
      </c>
      <c r="D13" s="118" t="str">
        <f>Datos_Resultados_CCV!E$11&amp;"/year.room"</f>
        <v>/year.room</v>
      </c>
      <c r="E13" s="121">
        <f>E12*Datos_Resultados_CCV!E16</f>
        <v>0</v>
      </c>
      <c r="F13" s="121"/>
      <c r="G13" s="121">
        <f>G12*Datos_Resultados_CCV!G16</f>
        <v>0</v>
      </c>
      <c r="H13" s="121"/>
      <c r="I13" s="121">
        <f>I12*Datos_Resultados_CCV!I16</f>
        <v>0</v>
      </c>
      <c r="J13" s="121"/>
      <c r="K13" s="121">
        <f>K12*Datos_Resultados_CCV!K16</f>
        <v>0</v>
      </c>
      <c r="L13" s="121"/>
      <c r="M13" s="121">
        <f>M12*Datos_Resultados_CCV!M16</f>
        <v>0</v>
      </c>
      <c r="N13" s="121"/>
      <c r="O13" s="121">
        <f>O12*Datos_Resultados_CCV!O16</f>
        <v>0</v>
      </c>
      <c r="P13" s="121"/>
      <c r="Q13" s="121">
        <f>Q12*Datos_Resultados_CCV!Q16</f>
        <v>0</v>
      </c>
      <c r="R13" s="121"/>
      <c r="S13" s="121">
        <f>S12*Datos_Resultados_CCV!S16</f>
        <v>0</v>
      </c>
      <c r="T13" s="121"/>
      <c r="U13" s="121">
        <f>U12*Datos_Resultados_CCV!U16</f>
        <v>0</v>
      </c>
      <c r="V13" s="121"/>
      <c r="W13" s="121">
        <f>W12*Datos_Resultados_CCV!W16</f>
        <v>0</v>
      </c>
    </row>
    <row r="14" spans="1:1024" s="19" customFormat="1" ht="30" customHeight="1" x14ac:dyDescent="0.2">
      <c r="A14" s="198"/>
      <c r="B14" s="1"/>
      <c r="C14" s="291" t="s">
        <v>291</v>
      </c>
      <c r="D14" s="118" t="str">
        <f>Datos_Resultados_CCV!E$11&amp;"/room"</f>
        <v>/room</v>
      </c>
      <c r="E14" s="121">
        <f>E13*$E$6</f>
        <v>0</v>
      </c>
      <c r="F14" s="121"/>
      <c r="G14" s="121">
        <f>G13*$E$6</f>
        <v>0</v>
      </c>
      <c r="H14" s="121"/>
      <c r="I14" s="121">
        <f>I13*$E$6</f>
        <v>0</v>
      </c>
      <c r="J14" s="121"/>
      <c r="K14" s="121">
        <f>K13*$E$6</f>
        <v>0</v>
      </c>
      <c r="L14" s="121"/>
      <c r="M14" s="121">
        <f>M13*$E$6</f>
        <v>0</v>
      </c>
      <c r="N14" s="121"/>
      <c r="O14" s="121">
        <f>O13*$E$6</f>
        <v>0</v>
      </c>
      <c r="P14" s="121"/>
      <c r="Q14" s="121">
        <f>Q13*$E$6</f>
        <v>0</v>
      </c>
      <c r="R14" s="121"/>
      <c r="S14" s="121">
        <f>S13*$E$6</f>
        <v>0</v>
      </c>
      <c r="T14" s="121"/>
      <c r="U14" s="121">
        <f>U13*$E$6</f>
        <v>0</v>
      </c>
      <c r="V14" s="121"/>
      <c r="W14" s="121">
        <f>W13*$E$6</f>
        <v>0</v>
      </c>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row>
    <row r="15" spans="1:1024" s="115" customFormat="1" x14ac:dyDescent="0.2">
      <c r="A15" s="198"/>
      <c r="B15" s="1"/>
      <c r="C15" s="171"/>
      <c r="D15" s="118"/>
      <c r="E15" s="118"/>
      <c r="F15" s="118"/>
      <c r="G15" s="118"/>
      <c r="H15" s="118"/>
      <c r="I15" s="118"/>
      <c r="J15" s="118"/>
      <c r="K15" s="118"/>
      <c r="L15" s="118"/>
      <c r="M15" s="118"/>
      <c r="N15" s="118"/>
      <c r="O15" s="118"/>
      <c r="P15" s="118"/>
      <c r="Q15" s="118"/>
      <c r="R15" s="118"/>
      <c r="S15" s="118"/>
      <c r="T15" s="118"/>
      <c r="U15" s="118"/>
      <c r="V15" s="118"/>
      <c r="W15" s="118"/>
    </row>
    <row r="17" spans="1:23" s="115" customFormat="1" ht="19.5" x14ac:dyDescent="0.2">
      <c r="A17" s="260"/>
      <c r="C17" s="122" t="s">
        <v>292</v>
      </c>
      <c r="D17" s="122"/>
      <c r="E17" s="123"/>
      <c r="F17" s="123"/>
      <c r="G17" s="123"/>
      <c r="H17" s="123"/>
      <c r="I17" s="123"/>
      <c r="J17" s="123"/>
      <c r="K17" s="123"/>
      <c r="L17" s="123"/>
      <c r="M17" s="123"/>
      <c r="N17" s="123"/>
      <c r="O17" s="123"/>
      <c r="P17" s="123"/>
      <c r="Q17" s="123"/>
      <c r="R17" s="123"/>
      <c r="S17" s="123"/>
      <c r="T17" s="123"/>
      <c r="U17" s="123"/>
      <c r="V17" s="123"/>
      <c r="W17" s="123"/>
    </row>
    <row r="18" spans="1:23" s="115" customFormat="1" ht="15" x14ac:dyDescent="0.2">
      <c r="A18" s="260"/>
      <c r="C18" s="123"/>
      <c r="D18" s="123"/>
      <c r="E18" s="123"/>
      <c r="F18" s="123"/>
      <c r="G18" s="123"/>
      <c r="H18" s="123"/>
      <c r="I18" s="123"/>
      <c r="J18" s="123"/>
      <c r="K18" s="123"/>
      <c r="L18" s="123"/>
      <c r="M18" s="123"/>
      <c r="N18" s="123"/>
      <c r="O18" s="123"/>
      <c r="P18" s="123"/>
      <c r="Q18" s="123"/>
      <c r="R18" s="123"/>
      <c r="S18" s="123"/>
      <c r="T18" s="123"/>
      <c r="U18" s="123"/>
      <c r="V18" s="123"/>
      <c r="W18" s="123"/>
    </row>
    <row r="19" spans="1:23" s="124" customFormat="1" ht="15" x14ac:dyDescent="0.2">
      <c r="A19" s="261"/>
      <c r="C19" s="125"/>
      <c r="D19" s="125"/>
      <c r="E19" s="126">
        <f>Datos_Resultados_CCV!E$6</f>
        <v>0</v>
      </c>
      <c r="F19" s="126"/>
      <c r="G19" s="126">
        <f>Datos_Resultados_CCV!G$6</f>
        <v>0</v>
      </c>
      <c r="H19" s="126"/>
      <c r="I19" s="126">
        <f>Datos_Resultados_CCV!I$6</f>
        <v>0</v>
      </c>
      <c r="J19" s="126"/>
      <c r="K19" s="126">
        <f>Datos_Resultados_CCV!K$6</f>
        <v>0</v>
      </c>
      <c r="L19" s="126"/>
      <c r="M19" s="126">
        <f>Datos_Resultados_CCV!M$6</f>
        <v>0</v>
      </c>
      <c r="N19" s="126"/>
      <c r="O19" s="126">
        <f>Datos_Resultados_CCV!O$6</f>
        <v>0</v>
      </c>
      <c r="P19" s="126"/>
      <c r="Q19" s="126">
        <f>Datos_Resultados_CCV!Q$6</f>
        <v>0</v>
      </c>
      <c r="R19" s="126"/>
      <c r="S19" s="126">
        <f>Datos_Resultados_CCV!S$6</f>
        <v>0</v>
      </c>
      <c r="T19" s="126"/>
      <c r="U19" s="126">
        <f>Datos_Resultados_CCV!U$6</f>
        <v>0</v>
      </c>
      <c r="V19" s="126"/>
      <c r="W19" s="126">
        <f>Datos_Resultados_CCV!W$6</f>
        <v>0</v>
      </c>
    </row>
    <row r="20" spans="1:23" s="115" customFormat="1" ht="30" customHeight="1" x14ac:dyDescent="0.2">
      <c r="A20" s="260"/>
      <c r="C20" s="296" t="s">
        <v>293</v>
      </c>
      <c r="D20" s="128" t="str">
        <f>Datos_Resultados_CCV!E$11&amp;"/year.room"</f>
        <v>/year.room</v>
      </c>
      <c r="E20" s="128">
        <f>IF(Datos_Resultados_CCV!E24=Datos_Referencia!$H$13,IF(Datos_Resultados_CCV!E50&gt;0,((Datos_Resultados_CCV!E27+Datos_Resultados_CCV!E96)*Datos_Resultados_CCV!E50*Datos_Resultados_CCV!E21/Datos_Resultados_CCV!E95),0)+IF(Datos_Resultados_CCV!E54&gt;0,((Datos_Resultados_CCV!E27+Datos_Resultados_CCV!E104)*Datos_Resultados_CCV!E54*Datos_Resultados_CCV!E21/Datos_Resultados_CCV!E103),0)+IF(Datos_Resultados_CCV!E58&gt;0,((Datos_Resultados_CCV!E27+Datos_Resultados_CCV!E112)*Datos_Resultados_CCV!E58*Datos_Resultados_CCV!E21/Datos_Resultados_CCV!E111),0)+IF(Datos_Resultados_CCV!E62&gt;0,((Datos_Resultados_CCV!E27+Datos_Resultados_CCV!E120)*Datos_Resultados_CCV!E62*Datos_Resultados_CCV!E21/Datos_Resultados_CCV!E119),0)+IF(Datos_Resultados_CCV!E66&gt;0,((Datos_Resultados_CCV!E27+Datos_Resultados_CCV!E128)*Datos_Resultados_CCV!E66*Datos_Resultados_CCV!E21/Datos_Resultados_CCV!E127),0),IF(Datos_Resultados_CCV!E50&gt;0,((Datos_Resultados_CCV!E97+Datos_Resultados_CCV!E96)*Datos_Resultados_CCV!E50*Datos_Resultados_CCV!E21/Datos_Resultados_CCV!E95),0)+IF(Datos_Resultados_CCV!E54&gt;0,((Datos_Resultados_CCV!E105+Datos_Resultados_CCV!E104)*Datos_Resultados_CCV!E54*Datos_Resultados_CCV!E21/Datos_Resultados_CCV!E103),0)+IF(Datos_Resultados_CCV!E58&gt;0,((Datos_Resultados_CCV!E113+Datos_Resultados_CCV!E112)*Datos_Resultados_CCV!E58*Datos_Resultados_CCV!E21/Datos_Resultados_CCV!E111),0)+IF(Datos_Resultados_CCV!E62&gt;0,((Datos_Resultados_CCV!E121+Datos_Resultados_CCV!E120)*Datos_Resultados_CCV!E62*Datos_Resultados_CCV!E21/Datos_Resultados_CCV!E119),0)+IF(Datos_Resultados_CCV!E66&gt;0,((Datos_Resultados_CCV!E129+Datos_Resultados_CCV!E128)*Datos_Resultados_CCV!E66*Datos_Resultados_CCV!E21/Datos_Resultados_CCV!E127),0))</f>
        <v>0</v>
      </c>
      <c r="F20" s="128"/>
      <c r="G20" s="128">
        <f>IF(Datos_Resultados_CCV!G24=Datos_Referencia!$H$13,IF(Datos_Resultados_CCV!G50&gt;0,((Datos_Resultados_CCV!G27+Datos_Resultados_CCV!G96)*Datos_Resultados_CCV!G50*Datos_Resultados_CCV!G21/Datos_Resultados_CCV!G95),0)+IF(Datos_Resultados_CCV!G54&gt;0,((Datos_Resultados_CCV!G27+Datos_Resultados_CCV!G104)*Datos_Resultados_CCV!G54*Datos_Resultados_CCV!G21/Datos_Resultados_CCV!G103),0)+IF(Datos_Resultados_CCV!G58&gt;0,((Datos_Resultados_CCV!G27+Datos_Resultados_CCV!G112)*Datos_Resultados_CCV!G58*Datos_Resultados_CCV!G21/Datos_Resultados_CCV!G111),0)+IF(Datos_Resultados_CCV!G62&gt;0,((Datos_Resultados_CCV!G27+Datos_Resultados_CCV!G120)*Datos_Resultados_CCV!G62*Datos_Resultados_CCV!G21/Datos_Resultados_CCV!G119),0)+IF(Datos_Resultados_CCV!G66&gt;0,((Datos_Resultados_CCV!G27+Datos_Resultados_CCV!G128)*Datos_Resultados_CCV!G66*Datos_Resultados_CCV!G21/Datos_Resultados_CCV!G127),0),IF(Datos_Resultados_CCV!G50&gt;0,((Datos_Resultados_CCV!G97+Datos_Resultados_CCV!G96)*Datos_Resultados_CCV!G50*Datos_Resultados_CCV!G21/Datos_Resultados_CCV!G95),0)+IF(Datos_Resultados_CCV!G54&gt;0,((Datos_Resultados_CCV!G105+Datos_Resultados_CCV!G104)*Datos_Resultados_CCV!G54*Datos_Resultados_CCV!G21/Datos_Resultados_CCV!G103),0)+IF(Datos_Resultados_CCV!G58&gt;0,((Datos_Resultados_CCV!G113+Datos_Resultados_CCV!G112)*Datos_Resultados_CCV!G58*Datos_Resultados_CCV!G21/Datos_Resultados_CCV!G111),0)+IF(Datos_Resultados_CCV!G62&gt;0,((Datos_Resultados_CCV!G121+Datos_Resultados_CCV!G120)*Datos_Resultados_CCV!G62*Datos_Resultados_CCV!G21/Datos_Resultados_CCV!G119),0)+IF(Datos_Resultados_CCV!G66&gt;0,((Datos_Resultados_CCV!G129+Datos_Resultados_CCV!G128)*Datos_Resultados_CCV!G66*Datos_Resultados_CCV!G21/Datos_Resultados_CCV!G127),0))</f>
        <v>0</v>
      </c>
      <c r="H20" s="128"/>
      <c r="I20" s="128">
        <f>IF(Datos_Resultados_CCV!I24=Datos_Referencia!$H$13,IF(Datos_Resultados_CCV!I50&gt;0,((Datos_Resultados_CCV!I27+Datos_Resultados_CCV!I96)*Datos_Resultados_CCV!I50*Datos_Resultados_CCV!I21/Datos_Resultados_CCV!I95),0)+IF(Datos_Resultados_CCV!I54&gt;0,((Datos_Resultados_CCV!I27+Datos_Resultados_CCV!I104)*Datos_Resultados_CCV!I54*Datos_Resultados_CCV!I21/Datos_Resultados_CCV!I103),0)+IF(Datos_Resultados_CCV!I58&gt;0,((Datos_Resultados_CCV!I27+Datos_Resultados_CCV!I112)*Datos_Resultados_CCV!I58*Datos_Resultados_CCV!I21/Datos_Resultados_CCV!I111),0)+IF(Datos_Resultados_CCV!I62&gt;0,((Datos_Resultados_CCV!I27+Datos_Resultados_CCV!I120)*Datos_Resultados_CCV!I62*Datos_Resultados_CCV!I21/Datos_Resultados_CCV!I119),0)+IF(Datos_Resultados_CCV!I66&gt;0,((Datos_Resultados_CCV!I27+Datos_Resultados_CCV!I128)*Datos_Resultados_CCV!I66*Datos_Resultados_CCV!I21/Datos_Resultados_CCV!I127),0),IF(Datos_Resultados_CCV!I50&gt;0,((Datos_Resultados_CCV!I97+Datos_Resultados_CCV!I96)*Datos_Resultados_CCV!I50*Datos_Resultados_CCV!I21/Datos_Resultados_CCV!I95),0)+IF(Datos_Resultados_CCV!I54&gt;0,((Datos_Resultados_CCV!I105+Datos_Resultados_CCV!I104)*Datos_Resultados_CCV!I54*Datos_Resultados_CCV!I21/Datos_Resultados_CCV!I103),0)+IF(Datos_Resultados_CCV!I58&gt;0,((Datos_Resultados_CCV!I113+Datos_Resultados_CCV!I112)*Datos_Resultados_CCV!I58*Datos_Resultados_CCV!I21/Datos_Resultados_CCV!I111),0)+IF(Datos_Resultados_CCV!I62&gt;0,((Datos_Resultados_CCV!I121+Datos_Resultados_CCV!I120)*Datos_Resultados_CCV!I62*Datos_Resultados_CCV!I21/Datos_Resultados_CCV!I119),0)+IF(Datos_Resultados_CCV!I66&gt;0,((Datos_Resultados_CCV!I129+Datos_Resultados_CCV!I128)*Datos_Resultados_CCV!I66*Datos_Resultados_CCV!I21/Datos_Resultados_CCV!I127),0))</f>
        <v>0</v>
      </c>
      <c r="J20" s="128"/>
      <c r="K20" s="128">
        <f>IF(Datos_Resultados_CCV!K24=Datos_Referencia!$H$13,IF(Datos_Resultados_CCV!K50&gt;0,((Datos_Resultados_CCV!K27+Datos_Resultados_CCV!K96)*Datos_Resultados_CCV!K50*Datos_Resultados_CCV!K21/Datos_Resultados_CCV!K95),0)+IF(Datos_Resultados_CCV!K54&gt;0,((Datos_Resultados_CCV!K27+Datos_Resultados_CCV!K104)*Datos_Resultados_CCV!K54*Datos_Resultados_CCV!K21/Datos_Resultados_CCV!K103),0)+IF(Datos_Resultados_CCV!K58&gt;0,((Datos_Resultados_CCV!K27+Datos_Resultados_CCV!K112)*Datos_Resultados_CCV!K58*Datos_Resultados_CCV!K21/Datos_Resultados_CCV!K111),0)+IF(Datos_Resultados_CCV!K62&gt;0,((Datos_Resultados_CCV!K27+Datos_Resultados_CCV!K120)*Datos_Resultados_CCV!K62*Datos_Resultados_CCV!K21/Datos_Resultados_CCV!K119),0)+IF(Datos_Resultados_CCV!K66&gt;0,((Datos_Resultados_CCV!K27+Datos_Resultados_CCV!K128)*Datos_Resultados_CCV!K66*Datos_Resultados_CCV!K21/Datos_Resultados_CCV!K127),0),IF(Datos_Resultados_CCV!K50&gt;0,((Datos_Resultados_CCV!K97+Datos_Resultados_CCV!K96)*Datos_Resultados_CCV!K50*Datos_Resultados_CCV!K21/Datos_Resultados_CCV!K95),0)+IF(Datos_Resultados_CCV!K54&gt;0,((Datos_Resultados_CCV!K105+Datos_Resultados_CCV!K104)*Datos_Resultados_CCV!K54*Datos_Resultados_CCV!K21/Datos_Resultados_CCV!K103),0)+IF(Datos_Resultados_CCV!K58&gt;0,((Datos_Resultados_CCV!K113+Datos_Resultados_CCV!K112)*Datos_Resultados_CCV!K58*Datos_Resultados_CCV!K21/Datos_Resultados_CCV!K111),0)+IF(Datos_Resultados_CCV!K62&gt;0,((Datos_Resultados_CCV!K121+Datos_Resultados_CCV!K120)*Datos_Resultados_CCV!K62*Datos_Resultados_CCV!K21/Datos_Resultados_CCV!K119),0)+IF(Datos_Resultados_CCV!K66&gt;0,((Datos_Resultados_CCV!K129+Datos_Resultados_CCV!K128)*Datos_Resultados_CCV!K66*Datos_Resultados_CCV!K21/Datos_Resultados_CCV!K127),0))</f>
        <v>0</v>
      </c>
      <c r="L20" s="128"/>
      <c r="M20" s="128">
        <f>IF(Datos_Resultados_CCV!M24=Datos_Referencia!$H$13,IF(Datos_Resultados_CCV!M50&gt;0,((Datos_Resultados_CCV!M27+Datos_Resultados_CCV!M96)*Datos_Resultados_CCV!M50*Datos_Resultados_CCV!M21/Datos_Resultados_CCV!M95),0)+IF(Datos_Resultados_CCV!M54&gt;0,((Datos_Resultados_CCV!M27+Datos_Resultados_CCV!M104)*Datos_Resultados_CCV!M54*Datos_Resultados_CCV!M21/Datos_Resultados_CCV!M103),0)+IF(Datos_Resultados_CCV!M58&gt;0,((Datos_Resultados_CCV!M27+Datos_Resultados_CCV!M112)*Datos_Resultados_CCV!M58*Datos_Resultados_CCV!M21/Datos_Resultados_CCV!M111),0)+IF(Datos_Resultados_CCV!M62&gt;0,((Datos_Resultados_CCV!M27+Datos_Resultados_CCV!M120)*Datos_Resultados_CCV!M62*Datos_Resultados_CCV!M21/Datos_Resultados_CCV!M119),0)+IF(Datos_Resultados_CCV!M66&gt;0,((Datos_Resultados_CCV!M27+Datos_Resultados_CCV!M128)*Datos_Resultados_CCV!M66*Datos_Resultados_CCV!M21/Datos_Resultados_CCV!M127),0),IF(Datos_Resultados_CCV!M50&gt;0,((Datos_Resultados_CCV!M97+Datos_Resultados_CCV!M96)*Datos_Resultados_CCV!M50*Datos_Resultados_CCV!M21/Datos_Resultados_CCV!M95),0)+IF(Datos_Resultados_CCV!M54&gt;0,((Datos_Resultados_CCV!M105+Datos_Resultados_CCV!M104)*Datos_Resultados_CCV!M54*Datos_Resultados_CCV!M21/Datos_Resultados_CCV!M103),0)+IF(Datos_Resultados_CCV!M58&gt;0,((Datos_Resultados_CCV!M113+Datos_Resultados_CCV!M112)*Datos_Resultados_CCV!M58*Datos_Resultados_CCV!M21/Datos_Resultados_CCV!M111),0)+IF(Datos_Resultados_CCV!M62&gt;0,((Datos_Resultados_CCV!M121+Datos_Resultados_CCV!M120)*Datos_Resultados_CCV!M62*Datos_Resultados_CCV!M21/Datos_Resultados_CCV!M119),0)+IF(Datos_Resultados_CCV!M66&gt;0,((Datos_Resultados_CCV!M129+Datos_Resultados_CCV!M128)*Datos_Resultados_CCV!M66*Datos_Resultados_CCV!M21/Datos_Resultados_CCV!M127),0))</f>
        <v>0</v>
      </c>
      <c r="N20" s="128"/>
      <c r="O20" s="128">
        <f>IF(Datos_Resultados_CCV!O24=Datos_Referencia!$H$13,IF(Datos_Resultados_CCV!O50&gt;0,((Datos_Resultados_CCV!O27+Datos_Resultados_CCV!O96)*Datos_Resultados_CCV!O50*Datos_Resultados_CCV!O21/Datos_Resultados_CCV!O95),0)+IF(Datos_Resultados_CCV!O54&gt;0,((Datos_Resultados_CCV!O27+Datos_Resultados_CCV!O104)*Datos_Resultados_CCV!O54*Datos_Resultados_CCV!O21/Datos_Resultados_CCV!O103),0)+IF(Datos_Resultados_CCV!O58&gt;0,((Datos_Resultados_CCV!O27+Datos_Resultados_CCV!O112)*Datos_Resultados_CCV!O58*Datos_Resultados_CCV!O21/Datos_Resultados_CCV!O111),0)+IF(Datos_Resultados_CCV!O62&gt;0,((Datos_Resultados_CCV!O27+Datos_Resultados_CCV!O120)*Datos_Resultados_CCV!O62*Datos_Resultados_CCV!O21/Datos_Resultados_CCV!O119),0)+IF(Datos_Resultados_CCV!O66&gt;0,((Datos_Resultados_CCV!O27+Datos_Resultados_CCV!O128)*Datos_Resultados_CCV!O66*Datos_Resultados_CCV!O21/Datos_Resultados_CCV!O127),0),IF(Datos_Resultados_CCV!O50&gt;0,((Datos_Resultados_CCV!O97+Datos_Resultados_CCV!O96)*Datos_Resultados_CCV!O50*Datos_Resultados_CCV!O21/Datos_Resultados_CCV!O95),0)+IF(Datos_Resultados_CCV!O54&gt;0,((Datos_Resultados_CCV!O105+Datos_Resultados_CCV!O104)*Datos_Resultados_CCV!O54*Datos_Resultados_CCV!O21/Datos_Resultados_CCV!O103),0)+IF(Datos_Resultados_CCV!O58&gt;0,((Datos_Resultados_CCV!O113+Datos_Resultados_CCV!O112)*Datos_Resultados_CCV!O58*Datos_Resultados_CCV!O21/Datos_Resultados_CCV!O111),0)+IF(Datos_Resultados_CCV!O62&gt;0,((Datos_Resultados_CCV!O121+Datos_Resultados_CCV!O120)*Datos_Resultados_CCV!O62*Datos_Resultados_CCV!O21/Datos_Resultados_CCV!O119),0)+IF(Datos_Resultados_CCV!O66&gt;0,((Datos_Resultados_CCV!O129+Datos_Resultados_CCV!O128)*Datos_Resultados_CCV!O66*Datos_Resultados_CCV!O21/Datos_Resultados_CCV!O127),0))</f>
        <v>0</v>
      </c>
      <c r="P20" s="128"/>
      <c r="Q20" s="128">
        <f>IF(Datos_Resultados_CCV!Q24=Datos_Referencia!$H$13,IF(Datos_Resultados_CCV!Q50&gt;0,((Datos_Resultados_CCV!Q27+Datos_Resultados_CCV!Q96)*Datos_Resultados_CCV!Q50*Datos_Resultados_CCV!Q21/Datos_Resultados_CCV!Q95),0)+IF(Datos_Resultados_CCV!Q54&gt;0,((Datos_Resultados_CCV!Q27+Datos_Resultados_CCV!Q104)*Datos_Resultados_CCV!Q54*Datos_Resultados_CCV!Q21/Datos_Resultados_CCV!Q103),0)+IF(Datos_Resultados_CCV!Q58&gt;0,((Datos_Resultados_CCV!Q27+Datos_Resultados_CCV!Q112)*Datos_Resultados_CCV!Q58*Datos_Resultados_CCV!Q21/Datos_Resultados_CCV!Q111),0)+IF(Datos_Resultados_CCV!Q62&gt;0,((Datos_Resultados_CCV!Q27+Datos_Resultados_CCV!Q120)*Datos_Resultados_CCV!Q62*Datos_Resultados_CCV!Q21/Datos_Resultados_CCV!Q119),0)+IF(Datos_Resultados_CCV!Q66&gt;0,((Datos_Resultados_CCV!Q27+Datos_Resultados_CCV!Q128)*Datos_Resultados_CCV!Q66*Datos_Resultados_CCV!Q21/Datos_Resultados_CCV!Q127),0),IF(Datos_Resultados_CCV!Q50&gt;0,((Datos_Resultados_CCV!Q97+Datos_Resultados_CCV!Q96)*Datos_Resultados_CCV!Q50*Datos_Resultados_CCV!Q21/Datos_Resultados_CCV!Q95),0)+IF(Datos_Resultados_CCV!Q54&gt;0,((Datos_Resultados_CCV!Q105+Datos_Resultados_CCV!Q104)*Datos_Resultados_CCV!Q54*Datos_Resultados_CCV!Q21/Datos_Resultados_CCV!Q103),0)+IF(Datos_Resultados_CCV!Q58&gt;0,((Datos_Resultados_CCV!Q113+Datos_Resultados_CCV!Q112)*Datos_Resultados_CCV!Q58*Datos_Resultados_CCV!Q21/Datos_Resultados_CCV!Q111),0)+IF(Datos_Resultados_CCV!Q62&gt;0,((Datos_Resultados_CCV!Q121+Datos_Resultados_CCV!Q120)*Datos_Resultados_CCV!Q62*Datos_Resultados_CCV!Q21/Datos_Resultados_CCV!Q119),0)+IF(Datos_Resultados_CCV!Q66&gt;0,((Datos_Resultados_CCV!Q129+Datos_Resultados_CCV!Q128)*Datos_Resultados_CCV!Q66*Datos_Resultados_CCV!Q21/Datos_Resultados_CCV!Q127),0))</f>
        <v>0</v>
      </c>
      <c r="R20" s="128"/>
      <c r="S20" s="128">
        <f>IF(Datos_Resultados_CCV!S24=Datos_Referencia!$H$13,IF(Datos_Resultados_CCV!S50&gt;0,((Datos_Resultados_CCV!S27+Datos_Resultados_CCV!S96)*Datos_Resultados_CCV!S50*Datos_Resultados_CCV!S21/Datos_Resultados_CCV!S95),0)+IF(Datos_Resultados_CCV!S54&gt;0,((Datos_Resultados_CCV!S27+Datos_Resultados_CCV!S104)*Datos_Resultados_CCV!S54*Datos_Resultados_CCV!S21/Datos_Resultados_CCV!S103),0)+IF(Datos_Resultados_CCV!S58&gt;0,((Datos_Resultados_CCV!S27+Datos_Resultados_CCV!S112)*Datos_Resultados_CCV!S58*Datos_Resultados_CCV!S21/Datos_Resultados_CCV!S111),0)+IF(Datos_Resultados_CCV!S62&gt;0,((Datos_Resultados_CCV!S27+Datos_Resultados_CCV!S120)*Datos_Resultados_CCV!S62*Datos_Resultados_CCV!S21/Datos_Resultados_CCV!S119),0)+IF(Datos_Resultados_CCV!S66&gt;0,((Datos_Resultados_CCV!S27+Datos_Resultados_CCV!S128)*Datos_Resultados_CCV!S66*Datos_Resultados_CCV!S21/Datos_Resultados_CCV!S127),0),IF(Datos_Resultados_CCV!S50&gt;0,((Datos_Resultados_CCV!S97+Datos_Resultados_CCV!S96)*Datos_Resultados_CCV!S50*Datos_Resultados_CCV!S21/Datos_Resultados_CCV!S95),0)+IF(Datos_Resultados_CCV!S54&gt;0,((Datos_Resultados_CCV!S105+Datos_Resultados_CCV!S104)*Datos_Resultados_CCV!S54*Datos_Resultados_CCV!S21/Datos_Resultados_CCV!S103),0)+IF(Datos_Resultados_CCV!S58&gt;0,((Datos_Resultados_CCV!S113+Datos_Resultados_CCV!S112)*Datos_Resultados_CCV!S58*Datos_Resultados_CCV!S21/Datos_Resultados_CCV!S111),0)+IF(Datos_Resultados_CCV!S62&gt;0,((Datos_Resultados_CCV!S121+Datos_Resultados_CCV!S120)*Datos_Resultados_CCV!S62*Datos_Resultados_CCV!S21/Datos_Resultados_CCV!S119),0)+IF(Datos_Resultados_CCV!S66&gt;0,((Datos_Resultados_CCV!S129+Datos_Resultados_CCV!S128)*Datos_Resultados_CCV!S66*Datos_Resultados_CCV!S21/Datos_Resultados_CCV!S127),0))</f>
        <v>0</v>
      </c>
      <c r="T20" s="128"/>
      <c r="U20" s="128">
        <f>IF(Datos_Resultados_CCV!U24=Datos_Referencia!$H$13,IF(Datos_Resultados_CCV!U50&gt;0,((Datos_Resultados_CCV!U27+Datos_Resultados_CCV!U96)*Datos_Resultados_CCV!U50*Datos_Resultados_CCV!U21/Datos_Resultados_CCV!U95),0)+IF(Datos_Resultados_CCV!U54&gt;0,((Datos_Resultados_CCV!U27+Datos_Resultados_CCV!U104)*Datos_Resultados_CCV!U54*Datos_Resultados_CCV!U21/Datos_Resultados_CCV!U103),0)+IF(Datos_Resultados_CCV!U58&gt;0,((Datos_Resultados_CCV!U27+Datos_Resultados_CCV!U112)*Datos_Resultados_CCV!U58*Datos_Resultados_CCV!U21/Datos_Resultados_CCV!U111),0)+IF(Datos_Resultados_CCV!U62&gt;0,((Datos_Resultados_CCV!U27+Datos_Resultados_CCV!U120)*Datos_Resultados_CCV!U62*Datos_Resultados_CCV!U21/Datos_Resultados_CCV!U119),0)+IF(Datos_Resultados_CCV!U66&gt;0,((Datos_Resultados_CCV!U27+Datos_Resultados_CCV!U128)*Datos_Resultados_CCV!U66*Datos_Resultados_CCV!U21/Datos_Resultados_CCV!U127),0),IF(Datos_Resultados_CCV!U50&gt;0,((Datos_Resultados_CCV!U97+Datos_Resultados_CCV!U96)*Datos_Resultados_CCV!U50*Datos_Resultados_CCV!U21/Datos_Resultados_CCV!U95),0)+IF(Datos_Resultados_CCV!U54&gt;0,((Datos_Resultados_CCV!U105+Datos_Resultados_CCV!U104)*Datos_Resultados_CCV!U54*Datos_Resultados_CCV!U21/Datos_Resultados_CCV!U103),0)+IF(Datos_Resultados_CCV!U58&gt;0,((Datos_Resultados_CCV!U113+Datos_Resultados_CCV!U112)*Datos_Resultados_CCV!U58*Datos_Resultados_CCV!U21/Datos_Resultados_CCV!U111),0)+IF(Datos_Resultados_CCV!U62&gt;0,((Datos_Resultados_CCV!U121+Datos_Resultados_CCV!U120)*Datos_Resultados_CCV!U62*Datos_Resultados_CCV!U21/Datos_Resultados_CCV!U119),0)+IF(Datos_Resultados_CCV!U66&gt;0,((Datos_Resultados_CCV!U129+Datos_Resultados_CCV!U128)*Datos_Resultados_CCV!U66*Datos_Resultados_CCV!U21/Datos_Resultados_CCV!U127),0))</f>
        <v>0</v>
      </c>
      <c r="V20" s="128"/>
      <c r="W20" s="128">
        <f>IF(Datos_Resultados_CCV!W24=Datos_Referencia!$H$13,IF(Datos_Resultados_CCV!W50&gt;0,((Datos_Resultados_CCV!W27+Datos_Resultados_CCV!W96)*Datos_Resultados_CCV!W50*Datos_Resultados_CCV!W21/Datos_Resultados_CCV!W95),0)+IF(Datos_Resultados_CCV!W54&gt;0,((Datos_Resultados_CCV!W27+Datos_Resultados_CCV!W104)*Datos_Resultados_CCV!W54*Datos_Resultados_CCV!W21/Datos_Resultados_CCV!W103),0)+IF(Datos_Resultados_CCV!W58&gt;0,((Datos_Resultados_CCV!W27+Datos_Resultados_CCV!W112)*Datos_Resultados_CCV!W58*Datos_Resultados_CCV!W21/Datos_Resultados_CCV!W111),0)+IF(Datos_Resultados_CCV!W62&gt;0,((Datos_Resultados_CCV!W27+Datos_Resultados_CCV!W120)*Datos_Resultados_CCV!W62*Datos_Resultados_CCV!W21/Datos_Resultados_CCV!W119),0)+IF(Datos_Resultados_CCV!W66&gt;0,((Datos_Resultados_CCV!W27+Datos_Resultados_CCV!W128)*Datos_Resultados_CCV!W66*Datos_Resultados_CCV!W21/Datos_Resultados_CCV!W127),0),IF(Datos_Resultados_CCV!W50&gt;0,((Datos_Resultados_CCV!W97+Datos_Resultados_CCV!W96)*Datos_Resultados_CCV!W50*Datos_Resultados_CCV!W21/Datos_Resultados_CCV!W95),0)+IF(Datos_Resultados_CCV!W54&gt;0,((Datos_Resultados_CCV!W105+Datos_Resultados_CCV!W104)*Datos_Resultados_CCV!W54*Datos_Resultados_CCV!W21/Datos_Resultados_CCV!W103),0)+IF(Datos_Resultados_CCV!W58&gt;0,((Datos_Resultados_CCV!W113+Datos_Resultados_CCV!W112)*Datos_Resultados_CCV!W58*Datos_Resultados_CCV!W21/Datos_Resultados_CCV!W111),0)+IF(Datos_Resultados_CCV!W62&gt;0,((Datos_Resultados_CCV!W121+Datos_Resultados_CCV!W120)*Datos_Resultados_CCV!W62*Datos_Resultados_CCV!W21/Datos_Resultados_CCV!W119),0)+IF(Datos_Resultados_CCV!W66&gt;0,((Datos_Resultados_CCV!W129+Datos_Resultados_CCV!W128)*Datos_Resultados_CCV!W66*Datos_Resultados_CCV!W21/Datos_Resultados_CCV!W127),0))</f>
        <v>0</v>
      </c>
    </row>
    <row r="21" spans="1:23" s="115" customFormat="1" ht="30" customHeight="1" x14ac:dyDescent="0.2">
      <c r="A21" s="260"/>
      <c r="C21" s="297" t="s">
        <v>294</v>
      </c>
      <c r="D21" s="128" t="str">
        <f>Datos_Resultados_CCV!E$11&amp;"/year.room"</f>
        <v>/year.room</v>
      </c>
      <c r="E21" s="128">
        <f>IF(Datos_Resultados_CCV!E24=Datos_Referencia!$H$13,IF(Datos_Resultados_CCV!E50&gt;0,((Datos_Resultados_CCV!E28+Datos_Resultados_CCV!E99)*Datos_Resultados_CCV!E50*Datos_Resultados_CCV!E21/Datos_Resultados_CCV!E98),0)+IF(Datos_Resultados_CCV!E54&gt;0,((Datos_Resultados_CCV!E28+Datos_Resultados_CCV!E107)*Datos_Resultados_CCV!E54*Datos_Resultados_CCV!E21/Datos_Resultados_CCV!E106),0)+IF(Datos_Resultados_CCV!E58&gt;0,((Datos_Resultados_CCV!E28+Datos_Resultados_CCV!E115)*Datos_Resultados_CCV!E58*Datos_Resultados_CCV!E21/Datos_Resultados_CCV!E114),0)+IF(Datos_Resultados_CCV!E62&gt;0,((Datos_Resultados_CCV!E28+Datos_Resultados_CCV!E123)*Datos_Resultados_CCV!E62*Datos_Resultados_CCV!E21/Datos_Resultados_CCV!E122),0)+IF(Datos_Resultados_CCV!E66&gt;0,((Datos_Resultados_CCV!E28+Datos_Resultados_CCV!E131)*Datos_Resultados_CCV!E66*Datos_Resultados_CCV!E21/Datos_Resultados_CCV!E130),0),IF(Datos_Resultados_CCV!E50&gt;0,((Datos_Resultados_CCV!E100+Datos_Resultados_CCV!E99)*Datos_Resultados_CCV!E50*Datos_Resultados_CCV!E21/Datos_Resultados_CCV!E98),0)+IF(Datos_Resultados_CCV!E54&gt;0,((Datos_Resultados_CCV!E108+Datos_Resultados_CCV!E107)*Datos_Resultados_CCV!E54*Datos_Resultados_CCV!E21/Datos_Resultados_CCV!E106),0)+IF(Datos_Resultados_CCV!E58&gt;0,((Datos_Resultados_CCV!E116+Datos_Resultados_CCV!E115)*Datos_Resultados_CCV!E58*Datos_Resultados_CCV!E21/Datos_Resultados_CCV!E114),0)+IF(Datos_Resultados_CCV!E62&gt;0,((Datos_Resultados_CCV!E124+Datos_Resultados_CCV!E123)*Datos_Resultados_CCV!E62*Datos_Resultados_CCV!E21/Datos_Resultados_CCV!E122),0)+IF(Datos_Resultados_CCV!E66&gt;0,((Datos_Resultados_CCV!E132+Datos_Resultados_CCV!E131)*Datos_Resultados_CCV!E66*Datos_Resultados_CCV!E21/Datos_Resultados_CCV!E130),0))</f>
        <v>0</v>
      </c>
      <c r="F21" s="128"/>
      <c r="G21" s="128">
        <f>IF(Datos_Resultados_CCV!G24=Datos_Referencia!$H$13,IF(Datos_Resultados_CCV!G50&gt;0,((Datos_Resultados_CCV!G28+Datos_Resultados_CCV!G99)*Datos_Resultados_CCV!G50*Datos_Resultados_CCV!G21/Datos_Resultados_CCV!G98),0)+IF(Datos_Resultados_CCV!G54&gt;0,((Datos_Resultados_CCV!G28+Datos_Resultados_CCV!G107)*Datos_Resultados_CCV!G54*Datos_Resultados_CCV!G21/Datos_Resultados_CCV!G106),0)+IF(Datos_Resultados_CCV!G58&gt;0,((Datos_Resultados_CCV!G28+Datos_Resultados_CCV!G115)*Datos_Resultados_CCV!G58*Datos_Resultados_CCV!G21/Datos_Resultados_CCV!G114),0)+IF(Datos_Resultados_CCV!G62&gt;0,((Datos_Resultados_CCV!G28+Datos_Resultados_CCV!G123)*Datos_Resultados_CCV!G62*Datos_Resultados_CCV!G21/Datos_Resultados_CCV!G122),0)+IF(Datos_Resultados_CCV!G66&gt;0,((Datos_Resultados_CCV!G28+Datos_Resultados_CCV!G131)*Datos_Resultados_CCV!G66*Datos_Resultados_CCV!G21/Datos_Resultados_CCV!G130),0),IF(Datos_Resultados_CCV!G50&gt;0,((Datos_Resultados_CCV!G100+Datos_Resultados_CCV!G99)*Datos_Resultados_CCV!G50*Datos_Resultados_CCV!G21/Datos_Resultados_CCV!G98),0)+IF(Datos_Resultados_CCV!G54&gt;0,((Datos_Resultados_CCV!G108+Datos_Resultados_CCV!G107)*Datos_Resultados_CCV!G54*Datos_Resultados_CCV!G21/Datos_Resultados_CCV!G106),0)+IF(Datos_Resultados_CCV!G58&gt;0,((Datos_Resultados_CCV!G116+Datos_Resultados_CCV!G115)*Datos_Resultados_CCV!G58*Datos_Resultados_CCV!G21/Datos_Resultados_CCV!G114),0)+IF(Datos_Resultados_CCV!G62&gt;0,((Datos_Resultados_CCV!G124+Datos_Resultados_CCV!G123)*Datos_Resultados_CCV!G62*Datos_Resultados_CCV!G21/Datos_Resultados_CCV!G122),0)+IF(Datos_Resultados_CCV!G66&gt;0,((Datos_Resultados_CCV!G132+Datos_Resultados_CCV!G131)*Datos_Resultados_CCV!G66*Datos_Resultados_CCV!G21/Datos_Resultados_CCV!G130),0))</f>
        <v>0</v>
      </c>
      <c r="H21" s="128"/>
      <c r="I21" s="128">
        <f>IF(Datos_Resultados_CCV!I24=Datos_Referencia!$H$13,IF(Datos_Resultados_CCV!I50&gt;0,((Datos_Resultados_CCV!I28+Datos_Resultados_CCV!I99)*Datos_Resultados_CCV!I50*Datos_Resultados_CCV!I21/Datos_Resultados_CCV!I98),0)+IF(Datos_Resultados_CCV!I54&gt;0,((Datos_Resultados_CCV!I28+Datos_Resultados_CCV!I107)*Datos_Resultados_CCV!I54*Datos_Resultados_CCV!I21/Datos_Resultados_CCV!I106),0)+IF(Datos_Resultados_CCV!I58&gt;0,((Datos_Resultados_CCV!I28+Datos_Resultados_CCV!I115)*Datos_Resultados_CCV!I58*Datos_Resultados_CCV!I21/Datos_Resultados_CCV!I114),0)+IF(Datos_Resultados_CCV!I62&gt;0,((Datos_Resultados_CCV!I28+Datos_Resultados_CCV!I123)*Datos_Resultados_CCV!I62*Datos_Resultados_CCV!I21/Datos_Resultados_CCV!I122),0)+IF(Datos_Resultados_CCV!I66&gt;0,((Datos_Resultados_CCV!I28+Datos_Resultados_CCV!I131)*Datos_Resultados_CCV!I66*Datos_Resultados_CCV!I21/Datos_Resultados_CCV!I130),0),IF(Datos_Resultados_CCV!I50&gt;0,((Datos_Resultados_CCV!I100+Datos_Resultados_CCV!I99)*Datos_Resultados_CCV!I50*Datos_Resultados_CCV!I21/Datos_Resultados_CCV!I98),0)+IF(Datos_Resultados_CCV!I54&gt;0,((Datos_Resultados_CCV!I108+Datos_Resultados_CCV!I107)*Datos_Resultados_CCV!I54*Datos_Resultados_CCV!I21/Datos_Resultados_CCV!I106),0)+IF(Datos_Resultados_CCV!I58&gt;0,((Datos_Resultados_CCV!I116+Datos_Resultados_CCV!I115)*Datos_Resultados_CCV!I58*Datos_Resultados_CCV!I21/Datos_Resultados_CCV!I114),0)+IF(Datos_Resultados_CCV!I62&gt;0,((Datos_Resultados_CCV!I124+Datos_Resultados_CCV!I123)*Datos_Resultados_CCV!I62*Datos_Resultados_CCV!I21/Datos_Resultados_CCV!I122),0)+IF(Datos_Resultados_CCV!I66&gt;0,((Datos_Resultados_CCV!I132+Datos_Resultados_CCV!I131)*Datos_Resultados_CCV!I66*Datos_Resultados_CCV!I21/Datos_Resultados_CCV!I130),0))</f>
        <v>0</v>
      </c>
      <c r="J21" s="128"/>
      <c r="K21" s="128">
        <f>IF(Datos_Resultados_CCV!K24=Datos_Referencia!$H$13,IF(Datos_Resultados_CCV!K50&gt;0,((Datos_Resultados_CCV!K28+Datos_Resultados_CCV!K99)*Datos_Resultados_CCV!K50*Datos_Resultados_CCV!K21/Datos_Resultados_CCV!K98),0)+IF(Datos_Resultados_CCV!K54&gt;0,((Datos_Resultados_CCV!K28+Datos_Resultados_CCV!K107)*Datos_Resultados_CCV!K54*Datos_Resultados_CCV!K21/Datos_Resultados_CCV!K106),0)+IF(Datos_Resultados_CCV!K58&gt;0,((Datos_Resultados_CCV!K28+Datos_Resultados_CCV!K115)*Datos_Resultados_CCV!K58*Datos_Resultados_CCV!K21/Datos_Resultados_CCV!K114),0)+IF(Datos_Resultados_CCV!K62&gt;0,((Datos_Resultados_CCV!K28+Datos_Resultados_CCV!K123)*Datos_Resultados_CCV!K62*Datos_Resultados_CCV!K21/Datos_Resultados_CCV!K122),0)+IF(Datos_Resultados_CCV!K66&gt;0,((Datos_Resultados_CCV!K28+Datos_Resultados_CCV!K131)*Datos_Resultados_CCV!K66*Datos_Resultados_CCV!K21/Datos_Resultados_CCV!K130),0),IF(Datos_Resultados_CCV!K50&gt;0,((Datos_Resultados_CCV!K100+Datos_Resultados_CCV!K99)*Datos_Resultados_CCV!K50*Datos_Resultados_CCV!K21/Datos_Resultados_CCV!K98),0)+IF(Datos_Resultados_CCV!K54&gt;0,((Datos_Resultados_CCV!K108+Datos_Resultados_CCV!K107)*Datos_Resultados_CCV!K54*Datos_Resultados_CCV!K21/Datos_Resultados_CCV!K106),0)+IF(Datos_Resultados_CCV!K58&gt;0,((Datos_Resultados_CCV!K116+Datos_Resultados_CCV!K115)*Datos_Resultados_CCV!K58*Datos_Resultados_CCV!K21/Datos_Resultados_CCV!K114),0)+IF(Datos_Resultados_CCV!K62&gt;0,((Datos_Resultados_CCV!K124+Datos_Resultados_CCV!K123)*Datos_Resultados_CCV!K62*Datos_Resultados_CCV!K21/Datos_Resultados_CCV!K122),0)+IF(Datos_Resultados_CCV!K66&gt;0,((Datos_Resultados_CCV!K132+Datos_Resultados_CCV!K131)*Datos_Resultados_CCV!K66*Datos_Resultados_CCV!K21/Datos_Resultados_CCV!K130),0))</f>
        <v>0</v>
      </c>
      <c r="L21" s="128"/>
      <c r="M21" s="128">
        <f>IF(Datos_Resultados_CCV!M24=Datos_Referencia!$H$13,IF(Datos_Resultados_CCV!M50&gt;0,((Datos_Resultados_CCV!M28+Datos_Resultados_CCV!M99)*Datos_Resultados_CCV!M50*Datos_Resultados_CCV!M21/Datos_Resultados_CCV!M98),0)+IF(Datos_Resultados_CCV!M54&gt;0,((Datos_Resultados_CCV!M28+Datos_Resultados_CCV!M107)*Datos_Resultados_CCV!M54*Datos_Resultados_CCV!M21/Datos_Resultados_CCV!M106),0)+IF(Datos_Resultados_CCV!M58&gt;0,((Datos_Resultados_CCV!M28+Datos_Resultados_CCV!M115)*Datos_Resultados_CCV!M58*Datos_Resultados_CCV!M21/Datos_Resultados_CCV!M114),0)+IF(Datos_Resultados_CCV!M62&gt;0,((Datos_Resultados_CCV!M28+Datos_Resultados_CCV!M123)*Datos_Resultados_CCV!M62*Datos_Resultados_CCV!M21/Datos_Resultados_CCV!M122),0)+IF(Datos_Resultados_CCV!M66&gt;0,((Datos_Resultados_CCV!M28+Datos_Resultados_CCV!M131)*Datos_Resultados_CCV!M66*Datos_Resultados_CCV!M21/Datos_Resultados_CCV!M130),0),IF(Datos_Resultados_CCV!M50&gt;0,((Datos_Resultados_CCV!M100+Datos_Resultados_CCV!M99)*Datos_Resultados_CCV!M50*Datos_Resultados_CCV!M21/Datos_Resultados_CCV!M98),0)+IF(Datos_Resultados_CCV!M54&gt;0,((Datos_Resultados_CCV!M108+Datos_Resultados_CCV!M107)*Datos_Resultados_CCV!M54*Datos_Resultados_CCV!M21/Datos_Resultados_CCV!M106),0)+IF(Datos_Resultados_CCV!M58&gt;0,((Datos_Resultados_CCV!M116+Datos_Resultados_CCV!M115)*Datos_Resultados_CCV!M58*Datos_Resultados_CCV!M21/Datos_Resultados_CCV!M114),0)+IF(Datos_Resultados_CCV!M62&gt;0,((Datos_Resultados_CCV!M124+Datos_Resultados_CCV!M123)*Datos_Resultados_CCV!M62*Datos_Resultados_CCV!M21/Datos_Resultados_CCV!M122),0)+IF(Datos_Resultados_CCV!M66&gt;0,((Datos_Resultados_CCV!M132+Datos_Resultados_CCV!M131)*Datos_Resultados_CCV!M66*Datos_Resultados_CCV!M21/Datos_Resultados_CCV!M130),0))</f>
        <v>0</v>
      </c>
      <c r="N21" s="128"/>
      <c r="O21" s="128">
        <f>IF(Datos_Resultados_CCV!O24=Datos_Referencia!$H$13,IF(Datos_Resultados_CCV!O50&gt;0,((Datos_Resultados_CCV!O28+Datos_Resultados_CCV!O99)*Datos_Resultados_CCV!O50*Datos_Resultados_CCV!O21/Datos_Resultados_CCV!O98),0)+IF(Datos_Resultados_CCV!O54&gt;0,((Datos_Resultados_CCV!O28+Datos_Resultados_CCV!O107)*Datos_Resultados_CCV!O54*Datos_Resultados_CCV!O21/Datos_Resultados_CCV!O106),0)+IF(Datos_Resultados_CCV!O58&gt;0,((Datos_Resultados_CCV!O28+Datos_Resultados_CCV!O115)*Datos_Resultados_CCV!O58*Datos_Resultados_CCV!O21/Datos_Resultados_CCV!O114),0)+IF(Datos_Resultados_CCV!O62&gt;0,((Datos_Resultados_CCV!O28+Datos_Resultados_CCV!O123)*Datos_Resultados_CCV!O62*Datos_Resultados_CCV!O21/Datos_Resultados_CCV!O122),0)+IF(Datos_Resultados_CCV!O66&gt;0,((Datos_Resultados_CCV!O28+Datos_Resultados_CCV!O131)*Datos_Resultados_CCV!O66*Datos_Resultados_CCV!O21/Datos_Resultados_CCV!O130),0),IF(Datos_Resultados_CCV!O50&gt;0,((Datos_Resultados_CCV!O100+Datos_Resultados_CCV!O99)*Datos_Resultados_CCV!O50*Datos_Resultados_CCV!O21/Datos_Resultados_CCV!O98),0)+IF(Datos_Resultados_CCV!O54&gt;0,((Datos_Resultados_CCV!O108+Datos_Resultados_CCV!O107)*Datos_Resultados_CCV!O54*Datos_Resultados_CCV!O21/Datos_Resultados_CCV!O106),0)+IF(Datos_Resultados_CCV!O58&gt;0,((Datos_Resultados_CCV!O116+Datos_Resultados_CCV!O115)*Datos_Resultados_CCV!O58*Datos_Resultados_CCV!O21/Datos_Resultados_CCV!O114),0)+IF(Datos_Resultados_CCV!O62&gt;0,((Datos_Resultados_CCV!O124+Datos_Resultados_CCV!O123)*Datos_Resultados_CCV!O62*Datos_Resultados_CCV!O21/Datos_Resultados_CCV!O122),0)+IF(Datos_Resultados_CCV!O66&gt;0,((Datos_Resultados_CCV!O132+Datos_Resultados_CCV!O131)*Datos_Resultados_CCV!O66*Datos_Resultados_CCV!O21/Datos_Resultados_CCV!O130),0))</f>
        <v>0</v>
      </c>
      <c r="P21" s="128"/>
      <c r="Q21" s="128">
        <f>IF(Datos_Resultados_CCV!Q24=Datos_Referencia!$H$13,IF(Datos_Resultados_CCV!Q50&gt;0,((Datos_Resultados_CCV!Q28+Datos_Resultados_CCV!Q99)*Datos_Resultados_CCV!Q50*Datos_Resultados_CCV!Q21/Datos_Resultados_CCV!Q98),0)+IF(Datos_Resultados_CCV!Q54&gt;0,((Datos_Resultados_CCV!Q28+Datos_Resultados_CCV!Q107)*Datos_Resultados_CCV!Q54*Datos_Resultados_CCV!Q21/Datos_Resultados_CCV!Q106),0)+IF(Datos_Resultados_CCV!Q58&gt;0,((Datos_Resultados_CCV!Q28+Datos_Resultados_CCV!Q115)*Datos_Resultados_CCV!Q58*Datos_Resultados_CCV!Q21/Datos_Resultados_CCV!Q114),0)+IF(Datos_Resultados_CCV!Q62&gt;0,((Datos_Resultados_CCV!Q28+Datos_Resultados_CCV!Q123)*Datos_Resultados_CCV!Q62*Datos_Resultados_CCV!Q21/Datos_Resultados_CCV!Q122),0)+IF(Datos_Resultados_CCV!Q66&gt;0,((Datos_Resultados_CCV!Q28+Datos_Resultados_CCV!Q131)*Datos_Resultados_CCV!Q66*Datos_Resultados_CCV!Q21/Datos_Resultados_CCV!Q130),0),IF(Datos_Resultados_CCV!Q50&gt;0,((Datos_Resultados_CCV!Q100+Datos_Resultados_CCV!Q99)*Datos_Resultados_CCV!Q50*Datos_Resultados_CCV!Q21/Datos_Resultados_CCV!Q98),0)+IF(Datos_Resultados_CCV!Q54&gt;0,((Datos_Resultados_CCV!Q108+Datos_Resultados_CCV!Q107)*Datos_Resultados_CCV!Q54*Datos_Resultados_CCV!Q21/Datos_Resultados_CCV!Q106),0)+IF(Datos_Resultados_CCV!Q58&gt;0,((Datos_Resultados_CCV!Q116+Datos_Resultados_CCV!Q115)*Datos_Resultados_CCV!Q58*Datos_Resultados_CCV!Q21/Datos_Resultados_CCV!Q114),0)+IF(Datos_Resultados_CCV!Q62&gt;0,((Datos_Resultados_CCV!Q124+Datos_Resultados_CCV!Q123)*Datos_Resultados_CCV!Q62*Datos_Resultados_CCV!Q21/Datos_Resultados_CCV!Q122),0)+IF(Datos_Resultados_CCV!Q66&gt;0,((Datos_Resultados_CCV!Q132+Datos_Resultados_CCV!Q131)*Datos_Resultados_CCV!Q66*Datos_Resultados_CCV!Q21/Datos_Resultados_CCV!Q130),0))</f>
        <v>0</v>
      </c>
      <c r="R21" s="128"/>
      <c r="S21" s="128">
        <f>IF(Datos_Resultados_CCV!S24=Datos_Referencia!$H$13,IF(Datos_Resultados_CCV!S50&gt;0,((Datos_Resultados_CCV!S28+Datos_Resultados_CCV!S99)*Datos_Resultados_CCV!S50*Datos_Resultados_CCV!S21/Datos_Resultados_CCV!S98),0)+IF(Datos_Resultados_CCV!S54&gt;0,((Datos_Resultados_CCV!S28+Datos_Resultados_CCV!S107)*Datos_Resultados_CCV!S54*Datos_Resultados_CCV!S21/Datos_Resultados_CCV!S106),0)+IF(Datos_Resultados_CCV!S58&gt;0,((Datos_Resultados_CCV!S28+Datos_Resultados_CCV!S115)*Datos_Resultados_CCV!S58*Datos_Resultados_CCV!S21/Datos_Resultados_CCV!S114),0)+IF(Datos_Resultados_CCV!S62&gt;0,((Datos_Resultados_CCV!S28+Datos_Resultados_CCV!S123)*Datos_Resultados_CCV!S62*Datos_Resultados_CCV!S21/Datos_Resultados_CCV!S122),0)+IF(Datos_Resultados_CCV!S66&gt;0,((Datos_Resultados_CCV!S28+Datos_Resultados_CCV!S131)*Datos_Resultados_CCV!S66*Datos_Resultados_CCV!S21/Datos_Resultados_CCV!S130),0),IF(Datos_Resultados_CCV!S50&gt;0,((Datos_Resultados_CCV!S100+Datos_Resultados_CCV!S99)*Datos_Resultados_CCV!S50*Datos_Resultados_CCV!S21/Datos_Resultados_CCV!S98),0)+IF(Datos_Resultados_CCV!S54&gt;0,((Datos_Resultados_CCV!S108+Datos_Resultados_CCV!S107)*Datos_Resultados_CCV!S54*Datos_Resultados_CCV!S21/Datos_Resultados_CCV!S106),0)+IF(Datos_Resultados_CCV!S58&gt;0,((Datos_Resultados_CCV!S116+Datos_Resultados_CCV!S115)*Datos_Resultados_CCV!S58*Datos_Resultados_CCV!S21/Datos_Resultados_CCV!S114),0)+IF(Datos_Resultados_CCV!S62&gt;0,((Datos_Resultados_CCV!S124+Datos_Resultados_CCV!S123)*Datos_Resultados_CCV!S62*Datos_Resultados_CCV!S21/Datos_Resultados_CCV!S122),0)+IF(Datos_Resultados_CCV!S66&gt;0,((Datos_Resultados_CCV!S132+Datos_Resultados_CCV!S131)*Datos_Resultados_CCV!S66*Datos_Resultados_CCV!S21/Datos_Resultados_CCV!S130),0))</f>
        <v>0</v>
      </c>
      <c r="T21" s="128"/>
      <c r="U21" s="128">
        <f>IF(Datos_Resultados_CCV!U24=Datos_Referencia!$H$13,IF(Datos_Resultados_CCV!U50&gt;0,((Datos_Resultados_CCV!U28+Datos_Resultados_CCV!U99)*Datos_Resultados_CCV!U50*Datos_Resultados_CCV!U21/Datos_Resultados_CCV!U98),0)+IF(Datos_Resultados_CCV!U54&gt;0,((Datos_Resultados_CCV!U28+Datos_Resultados_CCV!U107)*Datos_Resultados_CCV!U54*Datos_Resultados_CCV!U21/Datos_Resultados_CCV!U106),0)+IF(Datos_Resultados_CCV!U58&gt;0,((Datos_Resultados_CCV!U28+Datos_Resultados_CCV!U115)*Datos_Resultados_CCV!U58*Datos_Resultados_CCV!U21/Datos_Resultados_CCV!U114),0)+IF(Datos_Resultados_CCV!U62&gt;0,((Datos_Resultados_CCV!U28+Datos_Resultados_CCV!U123)*Datos_Resultados_CCV!U62*Datos_Resultados_CCV!U21/Datos_Resultados_CCV!U122),0)+IF(Datos_Resultados_CCV!U66&gt;0,((Datos_Resultados_CCV!U28+Datos_Resultados_CCV!U131)*Datos_Resultados_CCV!U66*Datos_Resultados_CCV!U21/Datos_Resultados_CCV!U130),0),IF(Datos_Resultados_CCV!U50&gt;0,((Datos_Resultados_CCV!U100+Datos_Resultados_CCV!U99)*Datos_Resultados_CCV!U50*Datos_Resultados_CCV!U21/Datos_Resultados_CCV!U98),0)+IF(Datos_Resultados_CCV!U54&gt;0,((Datos_Resultados_CCV!U108+Datos_Resultados_CCV!U107)*Datos_Resultados_CCV!U54*Datos_Resultados_CCV!U21/Datos_Resultados_CCV!U106),0)+IF(Datos_Resultados_CCV!U58&gt;0,((Datos_Resultados_CCV!U116+Datos_Resultados_CCV!U115)*Datos_Resultados_CCV!U58*Datos_Resultados_CCV!U21/Datos_Resultados_CCV!U114),0)+IF(Datos_Resultados_CCV!U62&gt;0,((Datos_Resultados_CCV!U124+Datos_Resultados_CCV!U123)*Datos_Resultados_CCV!U62*Datos_Resultados_CCV!U21/Datos_Resultados_CCV!U122),0)+IF(Datos_Resultados_CCV!U66&gt;0,((Datos_Resultados_CCV!U132+Datos_Resultados_CCV!U131)*Datos_Resultados_CCV!U66*Datos_Resultados_CCV!U21/Datos_Resultados_CCV!U130),0))</f>
        <v>0</v>
      </c>
      <c r="V21" s="128"/>
      <c r="W21" s="128">
        <f>IF(Datos_Resultados_CCV!W24=Datos_Referencia!$H$13,IF(Datos_Resultados_CCV!W50&gt;0,((Datos_Resultados_CCV!W28+Datos_Resultados_CCV!W99)*Datos_Resultados_CCV!W50*Datos_Resultados_CCV!W21/Datos_Resultados_CCV!W98),0)+IF(Datos_Resultados_CCV!W54&gt;0,((Datos_Resultados_CCV!W28+Datos_Resultados_CCV!W107)*Datos_Resultados_CCV!W54*Datos_Resultados_CCV!W21/Datos_Resultados_CCV!W106),0)+IF(Datos_Resultados_CCV!W58&gt;0,((Datos_Resultados_CCV!W28+Datos_Resultados_CCV!W115)*Datos_Resultados_CCV!W58*Datos_Resultados_CCV!W21/Datos_Resultados_CCV!W114),0)+IF(Datos_Resultados_CCV!W62&gt;0,((Datos_Resultados_CCV!W28+Datos_Resultados_CCV!W123)*Datos_Resultados_CCV!W62*Datos_Resultados_CCV!W21/Datos_Resultados_CCV!W122),0)+IF(Datos_Resultados_CCV!W66&gt;0,((Datos_Resultados_CCV!W28+Datos_Resultados_CCV!W131)*Datos_Resultados_CCV!W66*Datos_Resultados_CCV!W21/Datos_Resultados_CCV!W130),0),IF(Datos_Resultados_CCV!W50&gt;0,((Datos_Resultados_CCV!W100+Datos_Resultados_CCV!W99)*Datos_Resultados_CCV!W50*Datos_Resultados_CCV!W21/Datos_Resultados_CCV!W98),0)+IF(Datos_Resultados_CCV!W54&gt;0,((Datos_Resultados_CCV!W108+Datos_Resultados_CCV!W107)*Datos_Resultados_CCV!W54*Datos_Resultados_CCV!W21/Datos_Resultados_CCV!W106),0)+IF(Datos_Resultados_CCV!W58&gt;0,((Datos_Resultados_CCV!W116+Datos_Resultados_CCV!W115)*Datos_Resultados_CCV!W58*Datos_Resultados_CCV!W21/Datos_Resultados_CCV!W114),0)+IF(Datos_Resultados_CCV!W62&gt;0,((Datos_Resultados_CCV!W124+Datos_Resultados_CCV!W123)*Datos_Resultados_CCV!W62*Datos_Resultados_CCV!W21/Datos_Resultados_CCV!W122),0)+IF(Datos_Resultados_CCV!W66&gt;0,((Datos_Resultados_CCV!W132+Datos_Resultados_CCV!W131)*Datos_Resultados_CCV!W66*Datos_Resultados_CCV!W21/Datos_Resultados_CCV!W130),0))</f>
        <v>0</v>
      </c>
    </row>
    <row r="22" spans="1:23" s="115" customFormat="1" ht="30" customHeight="1" x14ac:dyDescent="0.2">
      <c r="A22" s="260"/>
      <c r="C22" s="296" t="s">
        <v>295</v>
      </c>
      <c r="D22" s="128" t="str">
        <f>Datos_Resultados_CCV!E$11&amp;"/year.room"</f>
        <v>/year.room</v>
      </c>
      <c r="E22" s="128">
        <f>IF(Datos_Resultados_CCV!E24=Datos_Referencia!$H$13,Datos_Resultados_CCV!E29*(Datos_Resultados_CCV!E50+Datos_Resultados_CCV!E54+Datos_Resultados_CCV!E58+Datos_Resultados_CCV!E62+Datos_Resultados_CCV!E66)+Datos_Resultados_CCV!E134,Datos_Resultados_CCV!E134)</f>
        <v>0</v>
      </c>
      <c r="F22" s="128"/>
      <c r="G22" s="128">
        <f>IF(Datos_Resultados_CCV!G24=Datos_Referencia!$H$13,Datos_Resultados_CCV!G29*(Datos_Resultados_CCV!G50+Datos_Resultados_CCV!G54+Datos_Resultados_CCV!G58+Datos_Resultados_CCV!G62+Datos_Resultados_CCV!G66)+Datos_Resultados_CCV!G134,Datos_Resultados_CCV!G134)</f>
        <v>0</v>
      </c>
      <c r="H22" s="128"/>
      <c r="I22" s="128">
        <f>IF(Datos_Resultados_CCV!I24=Datos_Referencia!$H$13,Datos_Resultados_CCV!I29*(Datos_Resultados_CCV!I50+Datos_Resultados_CCV!I54+Datos_Resultados_CCV!I58+Datos_Resultados_CCV!I62+Datos_Resultados_CCV!I66)+Datos_Resultados_CCV!I134,Datos_Resultados_CCV!I134)</f>
        <v>0</v>
      </c>
      <c r="J22" s="128"/>
      <c r="K22" s="128">
        <f>IF(Datos_Resultados_CCV!K24=Datos_Referencia!$H$13,Datos_Resultados_CCV!K29*(Datos_Resultados_CCV!K50+Datos_Resultados_CCV!K54+Datos_Resultados_CCV!K58+Datos_Resultados_CCV!K62+Datos_Resultados_CCV!K66)+Datos_Resultados_CCV!K134,Datos_Resultados_CCV!K134)</f>
        <v>0</v>
      </c>
      <c r="L22" s="128"/>
      <c r="M22" s="128">
        <f>IF(Datos_Resultados_CCV!M24=Datos_Referencia!$H$13,Datos_Resultados_CCV!M29*(Datos_Resultados_CCV!M50+Datos_Resultados_CCV!M54+Datos_Resultados_CCV!M58+Datos_Resultados_CCV!M62+Datos_Resultados_CCV!M66)+Datos_Resultados_CCV!M134,Datos_Resultados_CCV!M134)</f>
        <v>0</v>
      </c>
      <c r="N22" s="128"/>
      <c r="O22" s="128">
        <f>IF(Datos_Resultados_CCV!O24=Datos_Referencia!$H$13,Datos_Resultados_CCV!O29*(Datos_Resultados_CCV!O50+Datos_Resultados_CCV!O54+Datos_Resultados_CCV!O58+Datos_Resultados_CCV!O62+Datos_Resultados_CCV!O66)+Datos_Resultados_CCV!O134,Datos_Resultados_CCV!O134)</f>
        <v>0</v>
      </c>
      <c r="P22" s="128"/>
      <c r="Q22" s="128">
        <f>IF(Datos_Resultados_CCV!Q24=Datos_Referencia!$H$13,Datos_Resultados_CCV!Q29*(Datos_Resultados_CCV!Q50+Datos_Resultados_CCV!Q54+Datos_Resultados_CCV!Q58+Datos_Resultados_CCV!Q62+Datos_Resultados_CCV!Q66)+Datos_Resultados_CCV!Q134,Datos_Resultados_CCV!Q134)</f>
        <v>0</v>
      </c>
      <c r="R22" s="128"/>
      <c r="S22" s="128">
        <f>IF(Datos_Resultados_CCV!S24=Datos_Referencia!$H$13,Datos_Resultados_CCV!S29*(Datos_Resultados_CCV!S50+Datos_Resultados_CCV!S54+Datos_Resultados_CCV!S58+Datos_Resultados_CCV!S62+Datos_Resultados_CCV!S66)+Datos_Resultados_CCV!S134,Datos_Resultados_CCV!S134)</f>
        <v>0</v>
      </c>
      <c r="T22" s="128"/>
      <c r="U22" s="128">
        <f>IF(Datos_Resultados_CCV!U24=Datos_Referencia!$H$13,Datos_Resultados_CCV!U29*(Datos_Resultados_CCV!U50+Datos_Resultados_CCV!U54+Datos_Resultados_CCV!U58+Datos_Resultados_CCV!U62+Datos_Resultados_CCV!U66)+Datos_Resultados_CCV!U134,Datos_Resultados_CCV!U134)</f>
        <v>0</v>
      </c>
      <c r="V22" s="128"/>
      <c r="W22" s="128">
        <f>IF(Datos_Resultados_CCV!W24=Datos_Referencia!$H$13,Datos_Resultados_CCV!W29*(Datos_Resultados_CCV!W50+Datos_Resultados_CCV!W54+Datos_Resultados_CCV!W58+Datos_Resultados_CCV!W62+Datos_Resultados_CCV!W66)+Datos_Resultados_CCV!W134,Datos_Resultados_CCV!W134)</f>
        <v>0</v>
      </c>
    </row>
    <row r="23" spans="1:23" s="115" customFormat="1" ht="30" customHeight="1" x14ac:dyDescent="0.2">
      <c r="A23" s="260"/>
      <c r="C23" s="297" t="s">
        <v>296</v>
      </c>
      <c r="D23" s="128" t="str">
        <f>Datos_Resultados_CCV!E$11&amp;"/year.room"</f>
        <v>/year.room</v>
      </c>
      <c r="E23" s="128">
        <f>SUM(E20:E22)</f>
        <v>0</v>
      </c>
      <c r="F23" s="128"/>
      <c r="G23" s="128">
        <f>SUM(G20:G22)</f>
        <v>0</v>
      </c>
      <c r="H23" s="128"/>
      <c r="I23" s="128">
        <f>SUM(I20:I22)</f>
        <v>0</v>
      </c>
      <c r="J23" s="128"/>
      <c r="K23" s="128">
        <f>SUM(K20:K22)</f>
        <v>0</v>
      </c>
      <c r="L23" s="128"/>
      <c r="M23" s="128">
        <f>SUM(M20:M22)</f>
        <v>0</v>
      </c>
      <c r="N23" s="128"/>
      <c r="O23" s="128">
        <f>SUM(O20:O22)</f>
        <v>0</v>
      </c>
      <c r="P23" s="128"/>
      <c r="Q23" s="128">
        <f>SUM(Q20:Q22)</f>
        <v>0</v>
      </c>
      <c r="R23" s="128"/>
      <c r="S23" s="128">
        <f>SUM(S20:S22)</f>
        <v>0</v>
      </c>
      <c r="T23" s="128"/>
      <c r="U23" s="128">
        <f>SUM(U20:U22)</f>
        <v>0</v>
      </c>
      <c r="V23" s="128"/>
      <c r="W23" s="128">
        <f>SUM(W20:W22)</f>
        <v>0</v>
      </c>
    </row>
    <row r="24" spans="1:23" s="115" customFormat="1" ht="35.1" customHeight="1" x14ac:dyDescent="0.2">
      <c r="A24" s="260"/>
      <c r="C24" s="297" t="s">
        <v>297</v>
      </c>
      <c r="D24" s="128" t="str">
        <f>Datos_Resultados_CCV!E$11&amp;"/room"</f>
        <v>/room</v>
      </c>
      <c r="E24" s="128">
        <f>E23*$E$5</f>
        <v>0</v>
      </c>
      <c r="F24" s="128"/>
      <c r="G24" s="128">
        <f>G23*$E$5</f>
        <v>0</v>
      </c>
      <c r="H24" s="128"/>
      <c r="I24" s="128">
        <f>I23*$E$5</f>
        <v>0</v>
      </c>
      <c r="J24" s="128"/>
      <c r="K24" s="128">
        <f>K23*$E$5</f>
        <v>0</v>
      </c>
      <c r="L24" s="128"/>
      <c r="M24" s="128">
        <f>M23*$E$5</f>
        <v>0</v>
      </c>
      <c r="N24" s="128"/>
      <c r="O24" s="128">
        <f>O23*$E$5</f>
        <v>0</v>
      </c>
      <c r="P24" s="128"/>
      <c r="Q24" s="128">
        <f>Q23*$E$5</f>
        <v>0</v>
      </c>
      <c r="R24" s="128"/>
      <c r="S24" s="128">
        <f>S23*$E$5</f>
        <v>0</v>
      </c>
      <c r="T24" s="128"/>
      <c r="U24" s="128">
        <f>U23*$E$5</f>
        <v>0</v>
      </c>
      <c r="V24" s="128"/>
      <c r="W24" s="128">
        <f>W23*$E$5</f>
        <v>0</v>
      </c>
    </row>
    <row r="25" spans="1:23" s="115" customFormat="1" ht="35.1" customHeight="1" x14ac:dyDescent="0.2">
      <c r="A25" s="260"/>
      <c r="C25" s="296" t="s">
        <v>298</v>
      </c>
      <c r="D25" s="128" t="str">
        <f>Datos_Resultados_CCV!E$11&amp;"/room"</f>
        <v>/room</v>
      </c>
      <c r="E25" s="128">
        <f>IF(Datos_Resultados_CCV!E50&gt;0,IF(Datos_Resultados_CCV!E94&lt;Datos_Resultados_CCV!E12,IF(Datos_Resultados_CCV!E24=Datos_Referencia!$H$13,(Datos_Resultados_CCV!E26+Datos_Resultados_CCV!E51)*Datos_Resultados_CCV!E50*1/(1+Datos_Resultados_CCV!E13)^Datos_Resultados_CCV!E94,(Datos_Resultados_CCV!E52+Datos_Resultados_CCV!E51)*Datos_Resultados_CCV!E50*1/(1+Datos_Resultados_CCV!E13)^Datos_Resultados_CCV!E94),0),0)+IF(Datos_Resultados_CCV!E54&gt;0,IF(Datos_Resultados_CCV!E102&lt;Datos_Resultados_CCV!E12,IF(Datos_Resultados_CCV!E24=Datos_Referencia!$H$13,(Datos_Resultados_CCV!E26+Datos_Resultados_CCV!E55)*Datos_Resultados_CCV!E54*1/(1+Datos_Resultados_CCV!E13)^Datos_Resultados_CCV!E102,(Datos_Resultados_CCV!E56+Datos_Resultados_CCV!E55)*Datos_Resultados_CCV!E54*1/(1+Datos_Resultados_CCV!E13)^Datos_Resultados_CCV!E102),0),0)+IF(Datos_Resultados_CCV!E58&gt;0,IF(Datos_Resultados_CCV!E110&lt;Datos_Resultados_CCV!E12,IF(Datos_Resultados_CCV!E24=Datos_Referencia!$H$13,(Datos_Resultados_CCV!E26+Datos_Resultados_CCV!E59)*Datos_Resultados_CCV!E58*1/(1+Datos_Resultados_CCV!E13)^Datos_Resultados_CCV!E110,(Datos_Resultados_CCV!E60+Datos_Resultados_CCV!E59)*Datos_Resultados_CCV!E58*1/(1+Datos_Resultados_CCV!E13)^Datos_Resultados_CCV!E110),0),0)+IF(Datos_Resultados_CCV!E62&gt;0,IF(Datos_Resultados_CCV!E118&lt;Datos_Resultados_CCV!E12,IF(Datos_Resultados_CCV!E24=Datos_Referencia!$H$13,(Datos_Resultados_CCV!E26+Datos_Resultados_CCV!E63)*Datos_Resultados_CCV!E62*1/(1+Datos_Resultados_CCV!E13)^Datos_Resultados_CCV!E118,(Datos_Resultados_CCV!E64+Datos_Resultados_CCV!E63)*Datos_Resultados_CCV!E62*1/(1+Datos_Resultados_CCV!E13)^Datos_Resultados_CCV!E118),0),0)+IF(Datos_Resultados_CCV!E66&gt;0,IF(Datos_Resultados_CCV!E126&lt;Datos_Resultados_CCV!E12,IF(Datos_Resultados_CCV!E24=Datos_Referencia!$H$13,(Datos_Resultados_CCV!E26+Datos_Resultados_CCV!E67)*Datos_Resultados_CCV!E66*1/(1+Datos_Resultados_CCV!E13)^Datos_Resultados_CCV!E126,(Datos_Resultados_CCV!E68+Datos_Resultados_CCV!E67)*Datos_Resultados_CCV!E66*1/(1+Datos_Resultados_CCV!E13)^Datos_Resultados_CCV!E126),0),0)</f>
        <v>0</v>
      </c>
      <c r="F25" s="128"/>
      <c r="G25" s="128">
        <f>IF(Datos_Resultados_CCV!G50&gt;0,IF(Datos_Resultados_CCV!G94&lt;Datos_Resultados_CCV!G12,IF(Datos_Resultados_CCV!G24=Datos_Referencia!$H$13,(Datos_Resultados_CCV!G26+Datos_Resultados_CCV!G51)*Datos_Resultados_CCV!G50*1/(1+Datos_Resultados_CCV!G13)^Datos_Resultados_CCV!G94,(Datos_Resultados_CCV!G52+Datos_Resultados_CCV!G51)*Datos_Resultados_CCV!G50*1/(1+Datos_Resultados_CCV!G13)^Datos_Resultados_CCV!G94),0),0)+IF(Datos_Resultados_CCV!G54&gt;0,IF(Datos_Resultados_CCV!G102&lt;Datos_Resultados_CCV!G12,IF(Datos_Resultados_CCV!G24=Datos_Referencia!$H$13,(Datos_Resultados_CCV!G26+Datos_Resultados_CCV!G55)*Datos_Resultados_CCV!G54*1/(1+Datos_Resultados_CCV!G13)^Datos_Resultados_CCV!G102,(Datos_Resultados_CCV!G56+Datos_Resultados_CCV!G55)*Datos_Resultados_CCV!G54*1/(1+Datos_Resultados_CCV!G13)^Datos_Resultados_CCV!G102),0),0)+IF(Datos_Resultados_CCV!G58&gt;0,IF(Datos_Resultados_CCV!G110&lt;Datos_Resultados_CCV!G12,IF(Datos_Resultados_CCV!G24=Datos_Referencia!$H$13,(Datos_Resultados_CCV!G26+Datos_Resultados_CCV!G59)*Datos_Resultados_CCV!G58*1/(1+Datos_Resultados_CCV!G13)^Datos_Resultados_CCV!G110,(Datos_Resultados_CCV!G60+Datos_Resultados_CCV!G59)*Datos_Resultados_CCV!G58*1/(1+Datos_Resultados_CCV!G13)^Datos_Resultados_CCV!G110),0),0)+IF(Datos_Resultados_CCV!G62&gt;0,IF(Datos_Resultados_CCV!G118&lt;Datos_Resultados_CCV!G12,IF(Datos_Resultados_CCV!G24=Datos_Referencia!$H$13,(Datos_Resultados_CCV!G26+Datos_Resultados_CCV!G63)*Datos_Resultados_CCV!G62*1/(1+Datos_Resultados_CCV!G13)^Datos_Resultados_CCV!G118,(Datos_Resultados_CCV!G64+Datos_Resultados_CCV!G63)*Datos_Resultados_CCV!G62*1/(1+Datos_Resultados_CCV!G13)^Datos_Resultados_CCV!G118),0),0)+IF(Datos_Resultados_CCV!G66&gt;0,IF(Datos_Resultados_CCV!G126&lt;Datos_Resultados_CCV!G12,IF(Datos_Resultados_CCV!G24=Datos_Referencia!$H$13,(Datos_Resultados_CCV!G26+Datos_Resultados_CCV!G67)*Datos_Resultados_CCV!G66*1/(1+Datos_Resultados_CCV!G13)^Datos_Resultados_CCV!G126,(Datos_Resultados_CCV!G68+Datos_Resultados_CCV!G67)*Datos_Resultados_CCV!G66*1/(1+Datos_Resultados_CCV!G13)^Datos_Resultados_CCV!G126),0),0)</f>
        <v>0</v>
      </c>
      <c r="H25" s="128"/>
      <c r="I25" s="128">
        <f>IF(Datos_Resultados_CCV!I50&gt;0,IF(Datos_Resultados_CCV!I94&lt;Datos_Resultados_CCV!I12,IF(Datos_Resultados_CCV!I24=Datos_Referencia!$H$13,(Datos_Resultados_CCV!I26+Datos_Resultados_CCV!I51)*Datos_Resultados_CCV!I50*1/(1+Datos_Resultados_CCV!I13)^Datos_Resultados_CCV!I94,(Datos_Resultados_CCV!I52+Datos_Resultados_CCV!I51)*Datos_Resultados_CCV!I50*1/(1+Datos_Resultados_CCV!I13)^Datos_Resultados_CCV!I94),0),0)+IF(Datos_Resultados_CCV!I54&gt;0,IF(Datos_Resultados_CCV!I102&lt;Datos_Resultados_CCV!I12,IF(Datos_Resultados_CCV!I24=Datos_Referencia!$H$13,(Datos_Resultados_CCV!I26+Datos_Resultados_CCV!I55)*Datos_Resultados_CCV!I54*1/(1+Datos_Resultados_CCV!I13)^Datos_Resultados_CCV!I102,(Datos_Resultados_CCV!I56+Datos_Resultados_CCV!I55)*Datos_Resultados_CCV!I54*1/(1+Datos_Resultados_CCV!I13)^Datos_Resultados_CCV!I102),0),0)+IF(Datos_Resultados_CCV!I58&gt;0,IF(Datos_Resultados_CCV!I110&lt;Datos_Resultados_CCV!I12,IF(Datos_Resultados_CCV!I24=Datos_Referencia!$H$13,(Datos_Resultados_CCV!I26+Datos_Resultados_CCV!I59)*Datos_Resultados_CCV!I58*1/(1+Datos_Resultados_CCV!I13)^Datos_Resultados_CCV!I110,(Datos_Resultados_CCV!I60+Datos_Resultados_CCV!I59)*Datos_Resultados_CCV!I58*1/(1+Datos_Resultados_CCV!I13)^Datos_Resultados_CCV!I110),0),0)+IF(Datos_Resultados_CCV!I62&gt;0,IF(Datos_Resultados_CCV!I118&lt;Datos_Resultados_CCV!I12,IF(Datos_Resultados_CCV!I24=Datos_Referencia!$H$13,(Datos_Resultados_CCV!I26+Datos_Resultados_CCV!I63)*Datos_Resultados_CCV!I62*1/(1+Datos_Resultados_CCV!I13)^Datos_Resultados_CCV!I118,(Datos_Resultados_CCV!I64+Datos_Resultados_CCV!I63)*Datos_Resultados_CCV!I62*1/(1+Datos_Resultados_CCV!I13)^Datos_Resultados_CCV!I118),0),0)+IF(Datos_Resultados_CCV!I66&gt;0,IF(Datos_Resultados_CCV!I126&lt;Datos_Resultados_CCV!I12,IF(Datos_Resultados_CCV!I24=Datos_Referencia!$H$13,(Datos_Resultados_CCV!I26+Datos_Resultados_CCV!I67)*Datos_Resultados_CCV!I66*1/(1+Datos_Resultados_CCV!I13)^Datos_Resultados_CCV!I126,(Datos_Resultados_CCV!I68+Datos_Resultados_CCV!I67)*Datos_Resultados_CCV!I66*1/(1+Datos_Resultados_CCV!I13)^Datos_Resultados_CCV!I126),0),0)</f>
        <v>0</v>
      </c>
      <c r="J25" s="128"/>
      <c r="K25" s="128">
        <f>IF(Datos_Resultados_CCV!K50&gt;0,IF(Datos_Resultados_CCV!K94&lt;Datos_Resultados_CCV!K12,IF(Datos_Resultados_CCV!K24=Datos_Referencia!$H$13,(Datos_Resultados_CCV!K26+Datos_Resultados_CCV!K51)*Datos_Resultados_CCV!K50*1/(1+Datos_Resultados_CCV!K13)^Datos_Resultados_CCV!K94,(Datos_Resultados_CCV!K52+Datos_Resultados_CCV!K51)*Datos_Resultados_CCV!K50*1/(1+Datos_Resultados_CCV!K13)^Datos_Resultados_CCV!K94),0),0)+IF(Datos_Resultados_CCV!K54&gt;0,IF(Datos_Resultados_CCV!K102&lt;Datos_Resultados_CCV!K12,IF(Datos_Resultados_CCV!K24=Datos_Referencia!$H$13,(Datos_Resultados_CCV!K26+Datos_Resultados_CCV!K55)*Datos_Resultados_CCV!K54*1/(1+Datos_Resultados_CCV!K13)^Datos_Resultados_CCV!K102,(Datos_Resultados_CCV!K56+Datos_Resultados_CCV!K55)*Datos_Resultados_CCV!K54*1/(1+Datos_Resultados_CCV!K13)^Datos_Resultados_CCV!K102),0),0)+IF(Datos_Resultados_CCV!K58&gt;0,IF(Datos_Resultados_CCV!K110&lt;Datos_Resultados_CCV!K12,IF(Datos_Resultados_CCV!K24=Datos_Referencia!$H$13,(Datos_Resultados_CCV!K26+Datos_Resultados_CCV!K59)*Datos_Resultados_CCV!K58*1/(1+Datos_Resultados_CCV!K13)^Datos_Resultados_CCV!K110,(Datos_Resultados_CCV!K60+Datos_Resultados_CCV!K59)*Datos_Resultados_CCV!K58*1/(1+Datos_Resultados_CCV!K13)^Datos_Resultados_CCV!K110),0),0)+IF(Datos_Resultados_CCV!K62&gt;0,IF(Datos_Resultados_CCV!K118&lt;Datos_Resultados_CCV!K12,IF(Datos_Resultados_CCV!K24=Datos_Referencia!$H$13,(Datos_Resultados_CCV!K26+Datos_Resultados_CCV!K63)*Datos_Resultados_CCV!K62*1/(1+Datos_Resultados_CCV!K13)^Datos_Resultados_CCV!K118,(Datos_Resultados_CCV!K64+Datos_Resultados_CCV!K63)*Datos_Resultados_CCV!K62*1/(1+Datos_Resultados_CCV!K13)^Datos_Resultados_CCV!K118),0),0)+IF(Datos_Resultados_CCV!K66&gt;0,IF(Datos_Resultados_CCV!K126&lt;Datos_Resultados_CCV!K12,IF(Datos_Resultados_CCV!K24=Datos_Referencia!$H$13,(Datos_Resultados_CCV!K26+Datos_Resultados_CCV!K67)*Datos_Resultados_CCV!K66*1/(1+Datos_Resultados_CCV!K13)^Datos_Resultados_CCV!K126,(Datos_Resultados_CCV!K68+Datos_Resultados_CCV!K67)*Datos_Resultados_CCV!K66*1/(1+Datos_Resultados_CCV!K13)^Datos_Resultados_CCV!K126),0),0)</f>
        <v>0</v>
      </c>
      <c r="L25" s="128"/>
      <c r="M25" s="128">
        <f>IF(Datos_Resultados_CCV!M50&gt;0,IF(Datos_Resultados_CCV!M94&lt;Datos_Resultados_CCV!M12,IF(Datos_Resultados_CCV!M24=Datos_Referencia!$H$13,(Datos_Resultados_CCV!M26+Datos_Resultados_CCV!M51)*Datos_Resultados_CCV!M50*1/(1+Datos_Resultados_CCV!M13)^Datos_Resultados_CCV!M94,(Datos_Resultados_CCV!M52+Datos_Resultados_CCV!M51)*Datos_Resultados_CCV!M50*1/(1+Datos_Resultados_CCV!M13)^Datos_Resultados_CCV!M94),0),0)+IF(Datos_Resultados_CCV!M54&gt;0,IF(Datos_Resultados_CCV!M102&lt;Datos_Resultados_CCV!M12,IF(Datos_Resultados_CCV!M24=Datos_Referencia!$H$13,(Datos_Resultados_CCV!M26+Datos_Resultados_CCV!M55)*Datos_Resultados_CCV!M54*1/(1+Datos_Resultados_CCV!M13)^Datos_Resultados_CCV!M102,(Datos_Resultados_CCV!M56+Datos_Resultados_CCV!M55)*Datos_Resultados_CCV!M54*1/(1+Datos_Resultados_CCV!M13)^Datos_Resultados_CCV!M102),0),0)+IF(Datos_Resultados_CCV!M58&gt;0,IF(Datos_Resultados_CCV!M110&lt;Datos_Resultados_CCV!M12,IF(Datos_Resultados_CCV!M24=Datos_Referencia!$H$13,(Datos_Resultados_CCV!M26+Datos_Resultados_CCV!M59)*Datos_Resultados_CCV!M58*1/(1+Datos_Resultados_CCV!M13)^Datos_Resultados_CCV!M110,(Datos_Resultados_CCV!M60+Datos_Resultados_CCV!M59)*Datos_Resultados_CCV!M58*1/(1+Datos_Resultados_CCV!M13)^Datos_Resultados_CCV!M110),0),0)+IF(Datos_Resultados_CCV!M62&gt;0,IF(Datos_Resultados_CCV!M118&lt;Datos_Resultados_CCV!M12,IF(Datos_Resultados_CCV!M24=Datos_Referencia!$H$13,(Datos_Resultados_CCV!M26+Datos_Resultados_CCV!M63)*Datos_Resultados_CCV!M62*1/(1+Datos_Resultados_CCV!M13)^Datos_Resultados_CCV!M118,(Datos_Resultados_CCV!M64+Datos_Resultados_CCV!M63)*Datos_Resultados_CCV!M62*1/(1+Datos_Resultados_CCV!M13)^Datos_Resultados_CCV!M118),0),0)+IF(Datos_Resultados_CCV!M66&gt;0,IF(Datos_Resultados_CCV!M126&lt;Datos_Resultados_CCV!M12,IF(Datos_Resultados_CCV!M24=Datos_Referencia!$H$13,(Datos_Resultados_CCV!M26+Datos_Resultados_CCV!M67)*Datos_Resultados_CCV!M66*1/(1+Datos_Resultados_CCV!M13)^Datos_Resultados_CCV!M126,(Datos_Resultados_CCV!M68+Datos_Resultados_CCV!M67)*Datos_Resultados_CCV!M66*1/(1+Datos_Resultados_CCV!M13)^Datos_Resultados_CCV!M126),0),0)</f>
        <v>0</v>
      </c>
      <c r="N25" s="128"/>
      <c r="O25" s="128">
        <f>IF(Datos_Resultados_CCV!O50&gt;0,IF(Datos_Resultados_CCV!O94&lt;Datos_Resultados_CCV!O12,IF(Datos_Resultados_CCV!O24=Datos_Referencia!$H$13,(Datos_Resultados_CCV!O26+Datos_Resultados_CCV!O51)*Datos_Resultados_CCV!O50*1/(1+Datos_Resultados_CCV!O13)^Datos_Resultados_CCV!O94,(Datos_Resultados_CCV!O52+Datos_Resultados_CCV!O51)*Datos_Resultados_CCV!O50*1/(1+Datos_Resultados_CCV!O13)^Datos_Resultados_CCV!O94),0),0)+IF(Datos_Resultados_CCV!O54&gt;0,IF(Datos_Resultados_CCV!O102&lt;Datos_Resultados_CCV!O12,IF(Datos_Resultados_CCV!O24=Datos_Referencia!$H$13,(Datos_Resultados_CCV!O26+Datos_Resultados_CCV!O55)*Datos_Resultados_CCV!O54*1/(1+Datos_Resultados_CCV!O13)^Datos_Resultados_CCV!O102,(Datos_Resultados_CCV!O56+Datos_Resultados_CCV!O55)*Datos_Resultados_CCV!O54*1/(1+Datos_Resultados_CCV!O13)^Datos_Resultados_CCV!O102),0),0)+IF(Datos_Resultados_CCV!O58&gt;0,IF(Datos_Resultados_CCV!O110&lt;Datos_Resultados_CCV!O12,IF(Datos_Resultados_CCV!O24=Datos_Referencia!$H$13,(Datos_Resultados_CCV!O26+Datos_Resultados_CCV!O59)*Datos_Resultados_CCV!O58*1/(1+Datos_Resultados_CCV!O13)^Datos_Resultados_CCV!O110,(Datos_Resultados_CCV!O60+Datos_Resultados_CCV!O59)*Datos_Resultados_CCV!O58*1/(1+Datos_Resultados_CCV!O13)^Datos_Resultados_CCV!O110),0),0)+IF(Datos_Resultados_CCV!O62&gt;0,IF(Datos_Resultados_CCV!O118&lt;Datos_Resultados_CCV!O12,IF(Datos_Resultados_CCV!O24=Datos_Referencia!$H$13,(Datos_Resultados_CCV!O26+Datos_Resultados_CCV!O63)*Datos_Resultados_CCV!O62*1/(1+Datos_Resultados_CCV!O13)^Datos_Resultados_CCV!O118,(Datos_Resultados_CCV!O64+Datos_Resultados_CCV!O63)*Datos_Resultados_CCV!O62*1/(1+Datos_Resultados_CCV!O13)^Datos_Resultados_CCV!O118),0),0)+IF(Datos_Resultados_CCV!O66&gt;0,IF(Datos_Resultados_CCV!O126&lt;Datos_Resultados_CCV!O12,IF(Datos_Resultados_CCV!O24=Datos_Referencia!$H$13,(Datos_Resultados_CCV!O26+Datos_Resultados_CCV!O67)*Datos_Resultados_CCV!O66*1/(1+Datos_Resultados_CCV!O13)^Datos_Resultados_CCV!O126,(Datos_Resultados_CCV!O68+Datos_Resultados_CCV!O67)*Datos_Resultados_CCV!O66*1/(1+Datos_Resultados_CCV!O13)^Datos_Resultados_CCV!O126),0),0)</f>
        <v>0</v>
      </c>
      <c r="P25" s="128"/>
      <c r="Q25" s="128">
        <f>IF(Datos_Resultados_CCV!Q50&gt;0,IF(Datos_Resultados_CCV!Q94&lt;Datos_Resultados_CCV!Q12,IF(Datos_Resultados_CCV!Q24=Datos_Referencia!$H$13,(Datos_Resultados_CCV!Q26+Datos_Resultados_CCV!Q51)*Datos_Resultados_CCV!Q50*1/(1+Datos_Resultados_CCV!Q13)^Datos_Resultados_CCV!Q94,(Datos_Resultados_CCV!Q52+Datos_Resultados_CCV!Q51)*Datos_Resultados_CCV!Q50*1/(1+Datos_Resultados_CCV!Q13)^Datos_Resultados_CCV!Q94),0),0)+IF(Datos_Resultados_CCV!Q54&gt;0,IF(Datos_Resultados_CCV!Q102&lt;Datos_Resultados_CCV!Q12,IF(Datos_Resultados_CCV!Q24=Datos_Referencia!$H$13,(Datos_Resultados_CCV!Q26+Datos_Resultados_CCV!Q55)*Datos_Resultados_CCV!Q54*1/(1+Datos_Resultados_CCV!Q13)^Datos_Resultados_CCV!Q102,(Datos_Resultados_CCV!Q56+Datos_Resultados_CCV!Q55)*Datos_Resultados_CCV!Q54*1/(1+Datos_Resultados_CCV!Q13)^Datos_Resultados_CCV!Q102),0),0)+IF(Datos_Resultados_CCV!Q58&gt;0,IF(Datos_Resultados_CCV!Q110&lt;Datos_Resultados_CCV!Q12,IF(Datos_Resultados_CCV!Q24=Datos_Referencia!$H$13,(Datos_Resultados_CCV!Q26+Datos_Resultados_CCV!Q59)*Datos_Resultados_CCV!Q58*1/(1+Datos_Resultados_CCV!Q13)^Datos_Resultados_CCV!Q110,(Datos_Resultados_CCV!Q60+Datos_Resultados_CCV!Q59)*Datos_Resultados_CCV!Q58*1/(1+Datos_Resultados_CCV!Q13)^Datos_Resultados_CCV!Q110),0),0)+IF(Datos_Resultados_CCV!Q62&gt;0,IF(Datos_Resultados_CCV!Q118&lt;Datos_Resultados_CCV!Q12,IF(Datos_Resultados_CCV!Q24=Datos_Referencia!$H$13,(Datos_Resultados_CCV!Q26+Datos_Resultados_CCV!Q63)*Datos_Resultados_CCV!Q62*1/(1+Datos_Resultados_CCV!Q13)^Datos_Resultados_CCV!Q118,(Datos_Resultados_CCV!Q64+Datos_Resultados_CCV!Q63)*Datos_Resultados_CCV!Q62*1/(1+Datos_Resultados_CCV!Q13)^Datos_Resultados_CCV!Q118),0),0)+IF(Datos_Resultados_CCV!Q66&gt;0,IF(Datos_Resultados_CCV!Q126&lt;Datos_Resultados_CCV!Q12,IF(Datos_Resultados_CCV!Q24=Datos_Referencia!$H$13,(Datos_Resultados_CCV!Q26+Datos_Resultados_CCV!Q67)*Datos_Resultados_CCV!Q66*1/(1+Datos_Resultados_CCV!Q13)^Datos_Resultados_CCV!Q126,(Datos_Resultados_CCV!Q68+Datos_Resultados_CCV!Q67)*Datos_Resultados_CCV!Q66*1/(1+Datos_Resultados_CCV!Q13)^Datos_Resultados_CCV!Q126),0),0)</f>
        <v>0</v>
      </c>
      <c r="R25" s="128"/>
      <c r="S25" s="128">
        <f>IF(Datos_Resultados_CCV!S50&gt;0,IF(Datos_Resultados_CCV!S94&lt;Datos_Resultados_CCV!S12,IF(Datos_Resultados_CCV!S24=Datos_Referencia!$H$13,(Datos_Resultados_CCV!S26+Datos_Resultados_CCV!S51)*Datos_Resultados_CCV!S50*1/(1+Datos_Resultados_CCV!S13)^Datos_Resultados_CCV!S94,(Datos_Resultados_CCV!S52+Datos_Resultados_CCV!S51)*Datos_Resultados_CCV!S50*1/(1+Datos_Resultados_CCV!S13)^Datos_Resultados_CCV!S94),0),0)+IF(Datos_Resultados_CCV!S54&gt;0,IF(Datos_Resultados_CCV!S102&lt;Datos_Resultados_CCV!S12,IF(Datos_Resultados_CCV!S24=Datos_Referencia!$H$13,(Datos_Resultados_CCV!S26+Datos_Resultados_CCV!S55)*Datos_Resultados_CCV!S54*1/(1+Datos_Resultados_CCV!S13)^Datos_Resultados_CCV!S102,(Datos_Resultados_CCV!S56+Datos_Resultados_CCV!S55)*Datos_Resultados_CCV!S54*1/(1+Datos_Resultados_CCV!S13)^Datos_Resultados_CCV!S102),0),0)+IF(Datos_Resultados_CCV!S58&gt;0,IF(Datos_Resultados_CCV!S110&lt;Datos_Resultados_CCV!S12,IF(Datos_Resultados_CCV!S24=Datos_Referencia!$H$13,(Datos_Resultados_CCV!S26+Datos_Resultados_CCV!S59)*Datos_Resultados_CCV!S58*1/(1+Datos_Resultados_CCV!S13)^Datos_Resultados_CCV!S110,(Datos_Resultados_CCV!S60+Datos_Resultados_CCV!S59)*Datos_Resultados_CCV!S58*1/(1+Datos_Resultados_CCV!S13)^Datos_Resultados_CCV!S110),0),0)+IF(Datos_Resultados_CCV!S62&gt;0,IF(Datos_Resultados_CCV!S118&lt;Datos_Resultados_CCV!S12,IF(Datos_Resultados_CCV!S24=Datos_Referencia!$H$13,(Datos_Resultados_CCV!S26+Datos_Resultados_CCV!S63)*Datos_Resultados_CCV!S62*1/(1+Datos_Resultados_CCV!S13)^Datos_Resultados_CCV!S118,(Datos_Resultados_CCV!S64+Datos_Resultados_CCV!S63)*Datos_Resultados_CCV!S62*1/(1+Datos_Resultados_CCV!S13)^Datos_Resultados_CCV!S118),0),0)+IF(Datos_Resultados_CCV!S66&gt;0,IF(Datos_Resultados_CCV!S126&lt;Datos_Resultados_CCV!S12,IF(Datos_Resultados_CCV!S24=Datos_Referencia!$H$13,(Datos_Resultados_CCV!S26+Datos_Resultados_CCV!S67)*Datos_Resultados_CCV!S66*1/(1+Datos_Resultados_CCV!S13)^Datos_Resultados_CCV!S126,(Datos_Resultados_CCV!S68+Datos_Resultados_CCV!S67)*Datos_Resultados_CCV!S66*1/(1+Datos_Resultados_CCV!S13)^Datos_Resultados_CCV!S126),0),0)</f>
        <v>0</v>
      </c>
      <c r="T25" s="128"/>
      <c r="U25" s="128">
        <f>IF(Datos_Resultados_CCV!U50&gt;0,IF(Datos_Resultados_CCV!U94&lt;Datos_Resultados_CCV!U12,IF(Datos_Resultados_CCV!U24=Datos_Referencia!$H$13,(Datos_Resultados_CCV!U26+Datos_Resultados_CCV!U51)*Datos_Resultados_CCV!U50*1/(1+Datos_Resultados_CCV!U13)^Datos_Resultados_CCV!U94,(Datos_Resultados_CCV!U52+Datos_Resultados_CCV!U51)*Datos_Resultados_CCV!U50*1/(1+Datos_Resultados_CCV!U13)^Datos_Resultados_CCV!U94),0),0)+IF(Datos_Resultados_CCV!U54&gt;0,IF(Datos_Resultados_CCV!U102&lt;Datos_Resultados_CCV!U12,IF(Datos_Resultados_CCV!U24=Datos_Referencia!$H$13,(Datos_Resultados_CCV!U26+Datos_Resultados_CCV!U55)*Datos_Resultados_CCV!U54*1/(1+Datos_Resultados_CCV!U13)^Datos_Resultados_CCV!U102,(Datos_Resultados_CCV!U56+Datos_Resultados_CCV!U55)*Datos_Resultados_CCV!U54*1/(1+Datos_Resultados_CCV!U13)^Datos_Resultados_CCV!U102),0),0)+IF(Datos_Resultados_CCV!U58&gt;0,IF(Datos_Resultados_CCV!U110&lt;Datos_Resultados_CCV!U12,IF(Datos_Resultados_CCV!U24=Datos_Referencia!$H$13,(Datos_Resultados_CCV!U26+Datos_Resultados_CCV!U59)*Datos_Resultados_CCV!U58*1/(1+Datos_Resultados_CCV!U13)^Datos_Resultados_CCV!U110,(Datos_Resultados_CCV!U60+Datos_Resultados_CCV!U59)*Datos_Resultados_CCV!U58*1/(1+Datos_Resultados_CCV!U13)^Datos_Resultados_CCV!U110),0),0)+IF(Datos_Resultados_CCV!U62&gt;0,IF(Datos_Resultados_CCV!U118&lt;Datos_Resultados_CCV!U12,IF(Datos_Resultados_CCV!U24=Datos_Referencia!$H$13,(Datos_Resultados_CCV!U26+Datos_Resultados_CCV!U63)*Datos_Resultados_CCV!U62*1/(1+Datos_Resultados_CCV!U13)^Datos_Resultados_CCV!U118,(Datos_Resultados_CCV!U64+Datos_Resultados_CCV!U63)*Datos_Resultados_CCV!U62*1/(1+Datos_Resultados_CCV!U13)^Datos_Resultados_CCV!U118),0),0)+IF(Datos_Resultados_CCV!U66&gt;0,IF(Datos_Resultados_CCV!U126&lt;Datos_Resultados_CCV!U12,IF(Datos_Resultados_CCV!U24=Datos_Referencia!$H$13,(Datos_Resultados_CCV!U26+Datos_Resultados_CCV!U67)*Datos_Resultados_CCV!U66*1/(1+Datos_Resultados_CCV!U13)^Datos_Resultados_CCV!U126,(Datos_Resultados_CCV!U68+Datos_Resultados_CCV!U67)*Datos_Resultados_CCV!U66*1/(1+Datos_Resultados_CCV!U13)^Datos_Resultados_CCV!U126),0),0)</f>
        <v>0</v>
      </c>
      <c r="V25" s="128"/>
      <c r="W25" s="128">
        <f>IF(Datos_Resultados_CCV!W50&gt;0,IF(Datos_Resultados_CCV!W94&lt;Datos_Resultados_CCV!W12,IF(Datos_Resultados_CCV!W24=Datos_Referencia!$H$13,(Datos_Resultados_CCV!W26+Datos_Resultados_CCV!W51)*Datos_Resultados_CCV!W50*1/(1+Datos_Resultados_CCV!W13)^Datos_Resultados_CCV!W94,(Datos_Resultados_CCV!W52+Datos_Resultados_CCV!W51)*Datos_Resultados_CCV!W50*1/(1+Datos_Resultados_CCV!W13)^Datos_Resultados_CCV!W94),0),0)+IF(Datos_Resultados_CCV!W54&gt;0,IF(Datos_Resultados_CCV!W102&lt;Datos_Resultados_CCV!W12,IF(Datos_Resultados_CCV!W24=Datos_Referencia!$H$13,(Datos_Resultados_CCV!W26+Datos_Resultados_CCV!W55)*Datos_Resultados_CCV!W54*1/(1+Datos_Resultados_CCV!W13)^Datos_Resultados_CCV!W102,(Datos_Resultados_CCV!W56+Datos_Resultados_CCV!W55)*Datos_Resultados_CCV!W54*1/(1+Datos_Resultados_CCV!W13)^Datos_Resultados_CCV!W102),0),0)+IF(Datos_Resultados_CCV!W58&gt;0,IF(Datos_Resultados_CCV!W110&lt;Datos_Resultados_CCV!W12,IF(Datos_Resultados_CCV!W24=Datos_Referencia!$H$13,(Datos_Resultados_CCV!W26+Datos_Resultados_CCV!W59)*Datos_Resultados_CCV!W58*1/(1+Datos_Resultados_CCV!W13)^Datos_Resultados_CCV!W110,(Datos_Resultados_CCV!W60+Datos_Resultados_CCV!W59)*Datos_Resultados_CCV!W58*1/(1+Datos_Resultados_CCV!W13)^Datos_Resultados_CCV!W110),0),0)+IF(Datos_Resultados_CCV!W62&gt;0,IF(Datos_Resultados_CCV!W118&lt;Datos_Resultados_CCV!W12,IF(Datos_Resultados_CCV!W24=Datos_Referencia!$H$13,(Datos_Resultados_CCV!W26+Datos_Resultados_CCV!W63)*Datos_Resultados_CCV!W62*1/(1+Datos_Resultados_CCV!W13)^Datos_Resultados_CCV!W118,(Datos_Resultados_CCV!W64+Datos_Resultados_CCV!W63)*Datos_Resultados_CCV!W62*1/(1+Datos_Resultados_CCV!W13)^Datos_Resultados_CCV!W118),0),0)+IF(Datos_Resultados_CCV!W66&gt;0,IF(Datos_Resultados_CCV!W126&lt;Datos_Resultados_CCV!W12,IF(Datos_Resultados_CCV!W24=Datos_Referencia!$H$13,(Datos_Resultados_CCV!W26+Datos_Resultados_CCV!W67)*Datos_Resultados_CCV!W66*1/(1+Datos_Resultados_CCV!W13)^Datos_Resultados_CCV!W126,(Datos_Resultados_CCV!W68+Datos_Resultados_CCV!W67)*Datos_Resultados_CCV!W66*1/(1+Datos_Resultados_CCV!W13)^Datos_Resultados_CCV!W126),0),0)</f>
        <v>0</v>
      </c>
    </row>
    <row r="26" spans="1:23" s="115" customFormat="1" x14ac:dyDescent="0.2">
      <c r="A26" s="260"/>
      <c r="C26" s="127"/>
      <c r="D26" s="127"/>
      <c r="E26" s="127"/>
      <c r="F26" s="127"/>
      <c r="G26" s="127"/>
      <c r="H26" s="127"/>
      <c r="I26" s="127"/>
      <c r="J26" s="127"/>
      <c r="K26" s="127"/>
      <c r="L26" s="127"/>
      <c r="M26" s="127"/>
      <c r="N26" s="127"/>
      <c r="O26" s="127"/>
      <c r="P26" s="127"/>
      <c r="Q26" s="127"/>
      <c r="R26" s="127"/>
      <c r="S26" s="127"/>
      <c r="T26" s="127"/>
      <c r="U26" s="127"/>
      <c r="V26" s="127"/>
      <c r="W26" s="127"/>
    </row>
    <row r="28" spans="1:23" ht="19.5" x14ac:dyDescent="0.2">
      <c r="C28" s="129" t="s">
        <v>299</v>
      </c>
      <c r="D28" s="129"/>
      <c r="E28" s="130"/>
      <c r="F28" s="130"/>
      <c r="G28" s="130"/>
      <c r="H28" s="130"/>
      <c r="I28" s="130"/>
      <c r="J28" s="130"/>
      <c r="K28" s="130"/>
      <c r="L28" s="130"/>
      <c r="M28" s="130"/>
      <c r="N28" s="130"/>
      <c r="O28" s="130"/>
      <c r="P28" s="130"/>
      <c r="Q28" s="130"/>
      <c r="R28" s="130"/>
      <c r="S28" s="130"/>
      <c r="T28" s="130"/>
      <c r="U28" s="130"/>
      <c r="V28" s="130"/>
      <c r="W28" s="130"/>
    </row>
    <row r="29" spans="1:23" ht="15" x14ac:dyDescent="0.2">
      <c r="C29" s="131"/>
      <c r="D29" s="131"/>
      <c r="E29" s="130"/>
      <c r="F29" s="130"/>
      <c r="G29" s="130"/>
      <c r="H29" s="130"/>
      <c r="I29" s="130"/>
      <c r="J29" s="130"/>
      <c r="K29" s="130"/>
      <c r="L29" s="130"/>
      <c r="M29" s="130"/>
      <c r="N29" s="130"/>
      <c r="O29" s="130"/>
      <c r="P29" s="130"/>
      <c r="Q29" s="130"/>
      <c r="R29" s="130"/>
      <c r="S29" s="130"/>
      <c r="T29" s="130"/>
      <c r="U29" s="130"/>
      <c r="V29" s="130"/>
      <c r="W29" s="130"/>
    </row>
    <row r="30" spans="1:23" s="113" customFormat="1" ht="15" x14ac:dyDescent="0.2">
      <c r="A30" s="198"/>
      <c r="C30" s="132"/>
      <c r="D30" s="132"/>
      <c r="E30" s="133">
        <f>Datos_Resultados_CCV!E$6</f>
        <v>0</v>
      </c>
      <c r="F30" s="133"/>
      <c r="G30" s="133">
        <f>Datos_Resultados_CCV!G$6</f>
        <v>0</v>
      </c>
      <c r="H30" s="133"/>
      <c r="I30" s="133">
        <f>Datos_Resultados_CCV!I$6</f>
        <v>0</v>
      </c>
      <c r="J30" s="133"/>
      <c r="K30" s="133">
        <f>Datos_Resultados_CCV!K$6</f>
        <v>0</v>
      </c>
      <c r="L30" s="133"/>
      <c r="M30" s="133">
        <f>Datos_Resultados_CCV!M$6</f>
        <v>0</v>
      </c>
      <c r="N30" s="133"/>
      <c r="O30" s="133">
        <f>Datos_Resultados_CCV!O$6</f>
        <v>0</v>
      </c>
      <c r="P30" s="133"/>
      <c r="Q30" s="133">
        <f>Datos_Resultados_CCV!Q$6</f>
        <v>0</v>
      </c>
      <c r="R30" s="133"/>
      <c r="S30" s="133">
        <f>Datos_Resultados_CCV!S$6</f>
        <v>0</v>
      </c>
      <c r="T30" s="133"/>
      <c r="U30" s="133">
        <f>Datos_Resultados_CCV!U$6</f>
        <v>0</v>
      </c>
      <c r="V30" s="133"/>
      <c r="W30" s="133">
        <f>Datos_Resultados_CCV!W$6</f>
        <v>0</v>
      </c>
    </row>
    <row r="31" spans="1:23" ht="30" customHeight="1" x14ac:dyDescent="0.2">
      <c r="C31" s="294" t="s">
        <v>56</v>
      </c>
      <c r="D31" s="134" t="str">
        <f>Datos_Resultados_CCV!E$11&amp;"/year.room"</f>
        <v>/year.room</v>
      </c>
      <c r="E31" s="134">
        <f>SUM(Datos_Resultados_CCV!E33,Datos_Resultados_CCV!E34,Datos_Resultados_CCV!E35)</f>
        <v>0</v>
      </c>
      <c r="F31" s="134"/>
      <c r="G31" s="134">
        <f>Datos_Resultados_CCV!G33+Datos_Resultados_CCV!G34+Datos_Resultados_CCV!G35</f>
        <v>0</v>
      </c>
      <c r="H31" s="130"/>
      <c r="I31" s="134">
        <f>Datos_Resultados_CCV!I33+Datos_Resultados_CCV!I34+Datos_Resultados_CCV!I35</f>
        <v>0</v>
      </c>
      <c r="J31" s="130"/>
      <c r="K31" s="134">
        <f>Datos_Resultados_CCV!K33+Datos_Resultados_CCV!K34+Datos_Resultados_CCV!K35</f>
        <v>0</v>
      </c>
      <c r="L31" s="130"/>
      <c r="M31" s="134">
        <f>Datos_Resultados_CCV!M33+Datos_Resultados_CCV!M34+Datos_Resultados_CCV!M35</f>
        <v>0</v>
      </c>
      <c r="N31" s="130"/>
      <c r="O31" s="134">
        <f>Datos_Resultados_CCV!O33+Datos_Resultados_CCV!O34+Datos_Resultados_CCV!O35</f>
        <v>0</v>
      </c>
      <c r="P31" s="130"/>
      <c r="Q31" s="134">
        <f>Datos_Resultados_CCV!Q33+Datos_Resultados_CCV!Q34+Datos_Resultados_CCV!Q35</f>
        <v>0</v>
      </c>
      <c r="R31" s="130"/>
      <c r="S31" s="134">
        <f>Datos_Resultados_CCV!S33+Datos_Resultados_CCV!S34+Datos_Resultados_CCV!S35</f>
        <v>0</v>
      </c>
      <c r="T31" s="130"/>
      <c r="U31" s="134">
        <f>Datos_Resultados_CCV!U33+Datos_Resultados_CCV!U34+Datos_Resultados_CCV!U35</f>
        <v>0</v>
      </c>
      <c r="V31" s="130"/>
      <c r="W31" s="134">
        <f>Datos_Resultados_CCV!W33+Datos_Resultados_CCV!W34+Datos_Resultados_CCV!W35</f>
        <v>0</v>
      </c>
    </row>
    <row r="32" spans="1:23" ht="30" customHeight="1" x14ac:dyDescent="0.2">
      <c r="C32" s="295" t="s">
        <v>300</v>
      </c>
      <c r="D32" s="134" t="str">
        <f>Datos_Resultados_CCV!E$11&amp;"/room"</f>
        <v>/room</v>
      </c>
      <c r="E32" s="134">
        <f>E31*$E$5</f>
        <v>0</v>
      </c>
      <c r="F32" s="134"/>
      <c r="G32" s="134">
        <f>G31*$E$5</f>
        <v>0</v>
      </c>
      <c r="H32" s="130"/>
      <c r="I32" s="134">
        <f>I31*$E$5</f>
        <v>0</v>
      </c>
      <c r="J32" s="130"/>
      <c r="K32" s="134">
        <f>K31*$E$5</f>
        <v>0</v>
      </c>
      <c r="L32" s="130"/>
      <c r="M32" s="134">
        <f>M31*$E$5</f>
        <v>0</v>
      </c>
      <c r="N32" s="130"/>
      <c r="O32" s="134">
        <f>O31*$E$5</f>
        <v>0</v>
      </c>
      <c r="P32" s="130"/>
      <c r="Q32" s="134">
        <f>Q31*$E$5</f>
        <v>0</v>
      </c>
      <c r="R32" s="130"/>
      <c r="S32" s="134">
        <f>S31*$E$5</f>
        <v>0</v>
      </c>
      <c r="T32" s="130"/>
      <c r="U32" s="134">
        <f>U31*$E$5</f>
        <v>0</v>
      </c>
      <c r="V32" s="130"/>
      <c r="W32" s="134">
        <f>W31*$E$5</f>
        <v>0</v>
      </c>
    </row>
    <row r="33" spans="1:1024" x14ac:dyDescent="0.2">
      <c r="C33" s="130"/>
      <c r="D33" s="130"/>
      <c r="E33" s="130"/>
      <c r="F33" s="130"/>
      <c r="G33" s="130"/>
      <c r="H33" s="130"/>
      <c r="I33" s="130"/>
      <c r="J33" s="130"/>
      <c r="K33" s="130"/>
      <c r="L33" s="130"/>
      <c r="M33" s="130"/>
      <c r="N33" s="130"/>
      <c r="O33" s="130"/>
      <c r="P33" s="130"/>
      <c r="Q33" s="130"/>
      <c r="R33" s="130"/>
      <c r="S33" s="130"/>
      <c r="T33" s="130"/>
      <c r="U33" s="130"/>
      <c r="V33" s="130"/>
      <c r="W33" s="130"/>
    </row>
    <row r="35" spans="1:1024" ht="19.5" x14ac:dyDescent="0.2">
      <c r="C35" s="137" t="s">
        <v>301</v>
      </c>
      <c r="D35" s="137"/>
      <c r="E35" s="138"/>
      <c r="F35" s="138"/>
      <c r="G35" s="138"/>
      <c r="H35" s="138"/>
      <c r="I35" s="138"/>
      <c r="J35" s="138"/>
      <c r="K35" s="138"/>
      <c r="L35" s="138"/>
      <c r="M35" s="138"/>
      <c r="N35" s="138"/>
      <c r="O35" s="138"/>
      <c r="P35" s="138"/>
      <c r="Q35" s="138"/>
      <c r="R35" s="138"/>
      <c r="S35" s="138"/>
      <c r="T35" s="138"/>
      <c r="U35" s="138"/>
      <c r="V35" s="138"/>
      <c r="W35" s="138"/>
    </row>
    <row r="36" spans="1:1024" x14ac:dyDescent="0.2">
      <c r="C36" s="139"/>
      <c r="D36" s="139"/>
      <c r="E36" s="139"/>
      <c r="F36" s="139"/>
      <c r="G36" s="139"/>
      <c r="H36" s="139"/>
      <c r="I36" s="139"/>
      <c r="J36" s="139"/>
      <c r="K36" s="139"/>
      <c r="L36" s="139"/>
      <c r="M36" s="139"/>
      <c r="N36" s="139"/>
      <c r="O36" s="139"/>
      <c r="P36" s="139"/>
      <c r="Q36" s="139"/>
      <c r="R36" s="139"/>
      <c r="S36" s="139"/>
      <c r="T36" s="139"/>
      <c r="U36" s="139"/>
      <c r="V36" s="139"/>
      <c r="W36" s="139"/>
    </row>
    <row r="37" spans="1:1024" s="254" customFormat="1" ht="15" x14ac:dyDescent="0.2">
      <c r="A37" s="198"/>
      <c r="B37" s="252"/>
      <c r="C37" s="140"/>
      <c r="D37" s="140"/>
      <c r="E37" s="141">
        <f>Datos_Resultados_CCV!E$6</f>
        <v>0</v>
      </c>
      <c r="F37" s="141"/>
      <c r="G37" s="141">
        <f>Datos_Resultados_CCV!G$6</f>
        <v>0</v>
      </c>
      <c r="H37" s="141"/>
      <c r="I37" s="141">
        <f>Datos_Resultados_CCV!I$6</f>
        <v>0</v>
      </c>
      <c r="J37" s="141"/>
      <c r="K37" s="141">
        <f>Datos_Resultados_CCV!K$6</f>
        <v>0</v>
      </c>
      <c r="L37" s="141"/>
      <c r="M37" s="141">
        <f>Datos_Resultados_CCV!M$6</f>
        <v>0</v>
      </c>
      <c r="N37" s="141"/>
      <c r="O37" s="141">
        <f>Datos_Resultados_CCV!O$6</f>
        <v>0</v>
      </c>
      <c r="P37" s="141"/>
      <c r="Q37" s="141">
        <f>Datos_Resultados_CCV!Q$6</f>
        <v>0</v>
      </c>
      <c r="R37" s="141"/>
      <c r="S37" s="141">
        <f>Datos_Resultados_CCV!S$6</f>
        <v>0</v>
      </c>
      <c r="T37" s="141"/>
      <c r="U37" s="141">
        <f>Datos_Resultados_CCV!U$6</f>
        <v>0</v>
      </c>
      <c r="V37" s="141"/>
      <c r="W37" s="141">
        <f>Datos_Resultados_CCV!W$6</f>
        <v>0</v>
      </c>
      <c r="X37" s="252"/>
      <c r="Y37" s="252"/>
      <c r="Z37" s="252"/>
      <c r="AA37" s="252"/>
      <c r="AB37" s="252"/>
      <c r="AC37" s="252"/>
      <c r="AD37" s="252"/>
      <c r="AE37" s="252"/>
      <c r="AF37" s="252"/>
      <c r="AG37" s="252"/>
      <c r="AH37" s="252"/>
      <c r="AI37" s="252"/>
      <c r="AJ37" s="252"/>
      <c r="AK37" s="252"/>
      <c r="AL37" s="252"/>
      <c r="AM37" s="252"/>
      <c r="AN37" s="252"/>
      <c r="AO37" s="252"/>
      <c r="AP37" s="252"/>
      <c r="AQ37" s="252"/>
      <c r="AR37" s="252"/>
      <c r="AS37" s="252"/>
      <c r="AT37" s="252"/>
      <c r="AU37" s="252"/>
      <c r="AV37" s="252"/>
      <c r="AW37" s="252"/>
      <c r="AX37" s="252"/>
      <c r="AY37" s="252"/>
      <c r="AZ37" s="252"/>
      <c r="BA37" s="252"/>
      <c r="BB37" s="252"/>
      <c r="BC37" s="252"/>
      <c r="BD37" s="252"/>
      <c r="BE37" s="252"/>
      <c r="BF37" s="252"/>
      <c r="BG37" s="252"/>
      <c r="BH37" s="252"/>
      <c r="BI37" s="252"/>
      <c r="BJ37" s="252"/>
      <c r="BK37" s="252"/>
      <c r="BL37" s="252"/>
      <c r="BM37" s="252"/>
      <c r="BN37" s="252"/>
      <c r="BO37" s="252"/>
      <c r="BP37" s="252"/>
      <c r="BQ37" s="252"/>
      <c r="BR37" s="252"/>
      <c r="BS37" s="252"/>
      <c r="BT37" s="252"/>
      <c r="BU37" s="252"/>
      <c r="BV37" s="252"/>
      <c r="BW37" s="252"/>
      <c r="BX37" s="252"/>
      <c r="BY37" s="252"/>
      <c r="BZ37" s="252"/>
      <c r="CA37" s="252"/>
      <c r="CB37" s="252"/>
      <c r="CC37" s="252"/>
      <c r="CD37" s="252"/>
      <c r="CE37" s="252"/>
      <c r="CF37" s="252"/>
      <c r="CG37" s="252"/>
      <c r="CH37" s="252"/>
      <c r="CI37" s="252"/>
      <c r="CJ37" s="252"/>
      <c r="CK37" s="252"/>
      <c r="CL37" s="252"/>
      <c r="CM37" s="252"/>
      <c r="CN37" s="252"/>
      <c r="CO37" s="252"/>
      <c r="CP37" s="252"/>
      <c r="CQ37" s="252"/>
      <c r="CR37" s="252"/>
      <c r="CS37" s="252"/>
      <c r="CT37" s="252"/>
      <c r="CU37" s="252"/>
      <c r="CV37" s="252"/>
      <c r="CW37" s="252"/>
      <c r="CX37" s="252"/>
      <c r="CY37" s="252"/>
      <c r="CZ37" s="252"/>
      <c r="DA37" s="252"/>
      <c r="DB37" s="252"/>
      <c r="DC37" s="252"/>
      <c r="DD37" s="252"/>
      <c r="DE37" s="252"/>
      <c r="DF37" s="252"/>
      <c r="DG37" s="252"/>
      <c r="DH37" s="252"/>
      <c r="DI37" s="252"/>
      <c r="DJ37" s="252"/>
      <c r="DK37" s="252"/>
      <c r="DL37" s="252"/>
      <c r="DM37" s="252"/>
      <c r="DN37" s="252"/>
      <c r="DO37" s="252"/>
      <c r="DP37" s="252"/>
      <c r="DQ37" s="252"/>
      <c r="DR37" s="252"/>
      <c r="DS37" s="252"/>
      <c r="DT37" s="252"/>
      <c r="DU37" s="252"/>
      <c r="DV37" s="252"/>
      <c r="DW37" s="252"/>
      <c r="DX37" s="252"/>
      <c r="DY37" s="252"/>
      <c r="DZ37" s="252"/>
      <c r="EA37" s="252"/>
      <c r="EB37" s="252"/>
      <c r="EC37" s="252"/>
      <c r="ED37" s="252"/>
      <c r="EE37" s="252"/>
      <c r="EF37" s="252"/>
      <c r="EG37" s="252"/>
      <c r="EH37" s="252"/>
      <c r="EI37" s="252"/>
      <c r="EJ37" s="252"/>
      <c r="EK37" s="252"/>
      <c r="EL37" s="252"/>
      <c r="EM37" s="252"/>
      <c r="EN37" s="252"/>
      <c r="EO37" s="252"/>
      <c r="EP37" s="252"/>
      <c r="EQ37" s="252"/>
      <c r="ER37" s="252"/>
      <c r="ES37" s="252"/>
      <c r="ET37" s="252"/>
      <c r="EU37" s="252"/>
      <c r="EV37" s="252"/>
      <c r="EW37" s="252"/>
      <c r="EX37" s="252"/>
      <c r="EY37" s="252"/>
      <c r="EZ37" s="252"/>
      <c r="FA37" s="252"/>
      <c r="FB37" s="252"/>
      <c r="FC37" s="252"/>
      <c r="FD37" s="252"/>
      <c r="FE37" s="252"/>
      <c r="FF37" s="252"/>
      <c r="FG37" s="252"/>
      <c r="FH37" s="252"/>
      <c r="FI37" s="252"/>
      <c r="FJ37" s="252"/>
      <c r="FK37" s="252"/>
      <c r="FL37" s="252"/>
      <c r="FM37" s="252"/>
      <c r="FN37" s="252"/>
      <c r="FO37" s="252"/>
      <c r="FP37" s="252"/>
      <c r="FQ37" s="252"/>
      <c r="FR37" s="252"/>
      <c r="FS37" s="252"/>
      <c r="FT37" s="252"/>
      <c r="FU37" s="252"/>
      <c r="FV37" s="252"/>
      <c r="FW37" s="252"/>
      <c r="FX37" s="252"/>
      <c r="FY37" s="252"/>
      <c r="FZ37" s="252"/>
      <c r="GA37" s="252"/>
      <c r="GB37" s="252"/>
      <c r="GC37" s="252"/>
      <c r="GD37" s="252"/>
      <c r="GE37" s="252"/>
      <c r="GF37" s="252"/>
      <c r="GG37" s="252"/>
      <c r="GH37" s="252"/>
      <c r="GI37" s="252"/>
      <c r="GJ37" s="252"/>
      <c r="GK37" s="252"/>
      <c r="GL37" s="252"/>
      <c r="GM37" s="252"/>
      <c r="GN37" s="252"/>
      <c r="GO37" s="252"/>
      <c r="GP37" s="252"/>
      <c r="GQ37" s="252"/>
      <c r="GR37" s="252"/>
      <c r="GS37" s="252"/>
      <c r="GT37" s="252"/>
      <c r="GU37" s="252"/>
      <c r="GV37" s="252"/>
      <c r="GW37" s="252"/>
      <c r="GX37" s="252"/>
      <c r="GY37" s="252"/>
      <c r="GZ37" s="252"/>
      <c r="HA37" s="252"/>
      <c r="HB37" s="252"/>
      <c r="HC37" s="252"/>
      <c r="HD37" s="252"/>
      <c r="HE37" s="252"/>
      <c r="HF37" s="252"/>
      <c r="HG37" s="252"/>
      <c r="HH37" s="252"/>
      <c r="HI37" s="252"/>
      <c r="HJ37" s="252"/>
      <c r="HK37" s="252"/>
      <c r="HL37" s="252"/>
      <c r="HM37" s="252"/>
      <c r="HN37" s="252"/>
      <c r="HO37" s="252"/>
      <c r="HP37" s="252"/>
      <c r="HQ37" s="252"/>
      <c r="HR37" s="252"/>
      <c r="HS37" s="252"/>
      <c r="HT37" s="252"/>
      <c r="HU37" s="252"/>
      <c r="HV37" s="252"/>
      <c r="HW37" s="252"/>
      <c r="HX37" s="252"/>
      <c r="HY37" s="252"/>
      <c r="HZ37" s="252"/>
      <c r="IA37" s="252"/>
      <c r="IB37" s="252"/>
      <c r="IC37" s="252"/>
      <c r="ID37" s="252"/>
      <c r="IE37" s="252"/>
      <c r="IF37" s="252"/>
      <c r="IG37" s="252"/>
      <c r="IH37" s="252"/>
      <c r="II37" s="252"/>
      <c r="IJ37" s="252"/>
      <c r="IK37" s="252"/>
      <c r="IL37" s="252"/>
      <c r="IM37" s="252"/>
      <c r="IN37" s="252"/>
      <c r="IO37" s="252"/>
      <c r="IP37" s="252"/>
      <c r="IQ37" s="252"/>
      <c r="IR37" s="252"/>
      <c r="IS37" s="252"/>
      <c r="IT37" s="252"/>
      <c r="IU37" s="252"/>
      <c r="IV37" s="252"/>
      <c r="IW37" s="252"/>
      <c r="IX37" s="252"/>
      <c r="IY37" s="252"/>
      <c r="IZ37" s="252"/>
      <c r="JA37" s="252"/>
      <c r="JB37" s="252"/>
      <c r="JC37" s="252"/>
      <c r="JD37" s="252"/>
      <c r="JE37" s="252"/>
      <c r="JF37" s="252"/>
      <c r="JG37" s="252"/>
      <c r="JH37" s="252"/>
      <c r="JI37" s="252"/>
      <c r="JJ37" s="252"/>
      <c r="JK37" s="252"/>
      <c r="JL37" s="252"/>
      <c r="JM37" s="252"/>
      <c r="JN37" s="252"/>
      <c r="JO37" s="252"/>
      <c r="JP37" s="252"/>
      <c r="JQ37" s="252"/>
      <c r="JR37" s="252"/>
      <c r="JS37" s="252"/>
      <c r="JT37" s="252"/>
      <c r="JU37" s="252"/>
      <c r="JV37" s="252"/>
      <c r="JW37" s="252"/>
      <c r="JX37" s="252"/>
      <c r="JY37" s="252"/>
      <c r="JZ37" s="252"/>
      <c r="KA37" s="252"/>
      <c r="KB37" s="252"/>
      <c r="KC37" s="252"/>
      <c r="KD37" s="252"/>
      <c r="KE37" s="252"/>
      <c r="KF37" s="252"/>
      <c r="KG37" s="252"/>
      <c r="KH37" s="252"/>
      <c r="KI37" s="252"/>
      <c r="KJ37" s="252"/>
      <c r="KK37" s="252"/>
      <c r="KL37" s="252"/>
      <c r="KM37" s="252"/>
      <c r="KN37" s="252"/>
      <c r="KO37" s="252"/>
      <c r="KP37" s="252"/>
      <c r="KQ37" s="252"/>
      <c r="KR37" s="252"/>
      <c r="KS37" s="252"/>
      <c r="KT37" s="252"/>
      <c r="KU37" s="252"/>
      <c r="KV37" s="252"/>
      <c r="KW37" s="252"/>
      <c r="KX37" s="252"/>
      <c r="KY37" s="252"/>
      <c r="KZ37" s="252"/>
      <c r="LA37" s="252"/>
      <c r="LB37" s="252"/>
      <c r="LC37" s="252"/>
      <c r="LD37" s="252"/>
      <c r="LE37" s="252"/>
      <c r="LF37" s="252"/>
      <c r="LG37" s="252"/>
      <c r="LH37" s="252"/>
      <c r="LI37" s="252"/>
      <c r="LJ37" s="252"/>
      <c r="LK37" s="252"/>
      <c r="LL37" s="252"/>
      <c r="LM37" s="252"/>
      <c r="LN37" s="252"/>
      <c r="LO37" s="252"/>
      <c r="LP37" s="252"/>
      <c r="LQ37" s="252"/>
      <c r="LR37" s="252"/>
      <c r="LS37" s="252"/>
      <c r="LT37" s="252"/>
      <c r="LU37" s="252"/>
      <c r="LV37" s="252"/>
      <c r="LW37" s="252"/>
      <c r="LX37" s="252"/>
      <c r="LY37" s="252"/>
      <c r="LZ37" s="252"/>
      <c r="MA37" s="252"/>
      <c r="MB37" s="252"/>
      <c r="MC37" s="252"/>
      <c r="MD37" s="252"/>
      <c r="ME37" s="252"/>
      <c r="MF37" s="252"/>
      <c r="MG37" s="252"/>
      <c r="MH37" s="252"/>
      <c r="MI37" s="252"/>
      <c r="MJ37" s="252"/>
      <c r="MK37" s="252"/>
      <c r="ML37" s="252"/>
      <c r="MM37" s="252"/>
      <c r="MN37" s="252"/>
      <c r="MO37" s="252"/>
      <c r="MP37" s="252"/>
      <c r="MQ37" s="252"/>
      <c r="MR37" s="252"/>
      <c r="MS37" s="252"/>
      <c r="MT37" s="252"/>
      <c r="MU37" s="252"/>
      <c r="MV37" s="252"/>
      <c r="MW37" s="252"/>
      <c r="MX37" s="252"/>
      <c r="MY37" s="252"/>
      <c r="MZ37" s="252"/>
      <c r="NA37" s="252"/>
      <c r="NB37" s="252"/>
      <c r="NC37" s="252"/>
      <c r="ND37" s="252"/>
      <c r="NE37" s="252"/>
      <c r="NF37" s="252"/>
      <c r="NG37" s="252"/>
      <c r="NH37" s="252"/>
      <c r="NI37" s="252"/>
      <c r="NJ37" s="252"/>
      <c r="NK37" s="252"/>
      <c r="NL37" s="252"/>
      <c r="NM37" s="252"/>
      <c r="NN37" s="252"/>
      <c r="NO37" s="252"/>
      <c r="NP37" s="252"/>
      <c r="NQ37" s="252"/>
      <c r="NR37" s="252"/>
      <c r="NS37" s="252"/>
      <c r="NT37" s="252"/>
      <c r="NU37" s="252"/>
      <c r="NV37" s="252"/>
      <c r="NW37" s="252"/>
      <c r="NX37" s="252"/>
      <c r="NY37" s="252"/>
      <c r="NZ37" s="252"/>
      <c r="OA37" s="252"/>
      <c r="OB37" s="252"/>
      <c r="OC37" s="252"/>
      <c r="OD37" s="252"/>
      <c r="OE37" s="252"/>
      <c r="OF37" s="252"/>
      <c r="OG37" s="252"/>
      <c r="OH37" s="252"/>
      <c r="OI37" s="252"/>
      <c r="OJ37" s="252"/>
      <c r="OK37" s="252"/>
      <c r="OL37" s="252"/>
      <c r="OM37" s="252"/>
      <c r="ON37" s="252"/>
      <c r="OO37" s="252"/>
      <c r="OP37" s="252"/>
      <c r="OQ37" s="252"/>
      <c r="OR37" s="252"/>
      <c r="OS37" s="252"/>
      <c r="OT37" s="252"/>
      <c r="OU37" s="252"/>
      <c r="OV37" s="252"/>
      <c r="OW37" s="252"/>
      <c r="OX37" s="252"/>
      <c r="OY37" s="252"/>
      <c r="OZ37" s="252"/>
      <c r="PA37" s="252"/>
      <c r="PB37" s="252"/>
      <c r="PC37" s="252"/>
      <c r="PD37" s="252"/>
      <c r="PE37" s="252"/>
      <c r="PF37" s="252"/>
      <c r="PG37" s="252"/>
      <c r="PH37" s="252"/>
      <c r="PI37" s="252"/>
      <c r="PJ37" s="252"/>
      <c r="PK37" s="252"/>
      <c r="PL37" s="252"/>
      <c r="PM37" s="252"/>
      <c r="PN37" s="252"/>
      <c r="PO37" s="252"/>
      <c r="PP37" s="252"/>
      <c r="PQ37" s="252"/>
      <c r="PR37" s="252"/>
      <c r="PS37" s="252"/>
      <c r="PT37" s="252"/>
      <c r="PU37" s="252"/>
      <c r="PV37" s="252"/>
      <c r="PW37" s="252"/>
      <c r="PX37" s="252"/>
      <c r="PY37" s="252"/>
      <c r="PZ37" s="252"/>
      <c r="QA37" s="252"/>
      <c r="QB37" s="252"/>
      <c r="QC37" s="252"/>
      <c r="QD37" s="252"/>
      <c r="QE37" s="252"/>
      <c r="QF37" s="252"/>
      <c r="QG37" s="252"/>
      <c r="QH37" s="252"/>
      <c r="QI37" s="252"/>
      <c r="QJ37" s="252"/>
      <c r="QK37" s="252"/>
      <c r="QL37" s="252"/>
      <c r="QM37" s="252"/>
      <c r="QN37" s="252"/>
      <c r="QO37" s="252"/>
      <c r="QP37" s="252"/>
      <c r="QQ37" s="252"/>
      <c r="QR37" s="252"/>
      <c r="QS37" s="252"/>
      <c r="QT37" s="252"/>
      <c r="QU37" s="252"/>
      <c r="QV37" s="252"/>
      <c r="QW37" s="252"/>
      <c r="QX37" s="252"/>
      <c r="QY37" s="252"/>
      <c r="QZ37" s="252"/>
      <c r="RA37" s="252"/>
      <c r="RB37" s="252"/>
      <c r="RC37" s="252"/>
      <c r="RD37" s="252"/>
      <c r="RE37" s="252"/>
      <c r="RF37" s="252"/>
      <c r="RG37" s="252"/>
      <c r="RH37" s="252"/>
      <c r="RI37" s="252"/>
      <c r="RJ37" s="252"/>
      <c r="RK37" s="252"/>
      <c r="RL37" s="252"/>
      <c r="RM37" s="252"/>
      <c r="RN37" s="252"/>
      <c r="RO37" s="252"/>
      <c r="RP37" s="252"/>
      <c r="RQ37" s="252"/>
      <c r="RR37" s="252"/>
      <c r="RS37" s="252"/>
      <c r="RT37" s="252"/>
      <c r="RU37" s="252"/>
      <c r="RV37" s="252"/>
      <c r="RW37" s="252"/>
      <c r="RX37" s="252"/>
      <c r="RY37" s="252"/>
      <c r="RZ37" s="252"/>
      <c r="SA37" s="252"/>
      <c r="SB37" s="252"/>
      <c r="SC37" s="252"/>
      <c r="SD37" s="252"/>
      <c r="SE37" s="252"/>
      <c r="SF37" s="252"/>
      <c r="SG37" s="252"/>
      <c r="SH37" s="252"/>
      <c r="SI37" s="252"/>
      <c r="SJ37" s="252"/>
      <c r="SK37" s="252"/>
      <c r="SL37" s="252"/>
      <c r="SM37" s="252"/>
      <c r="SN37" s="252"/>
      <c r="SO37" s="252"/>
      <c r="SP37" s="252"/>
      <c r="SQ37" s="252"/>
      <c r="SR37" s="252"/>
      <c r="SS37" s="252"/>
      <c r="ST37" s="252"/>
      <c r="SU37" s="252"/>
      <c r="SV37" s="252"/>
      <c r="SW37" s="252"/>
      <c r="SX37" s="252"/>
      <c r="SY37" s="252"/>
      <c r="SZ37" s="252"/>
      <c r="TA37" s="252"/>
      <c r="TB37" s="252"/>
      <c r="TC37" s="252"/>
      <c r="TD37" s="252"/>
      <c r="TE37" s="252"/>
      <c r="TF37" s="252"/>
      <c r="TG37" s="252"/>
      <c r="TH37" s="252"/>
      <c r="TI37" s="252"/>
      <c r="TJ37" s="252"/>
      <c r="TK37" s="252"/>
      <c r="TL37" s="252"/>
      <c r="TM37" s="252"/>
      <c r="TN37" s="252"/>
      <c r="TO37" s="252"/>
      <c r="TP37" s="252"/>
      <c r="TQ37" s="252"/>
      <c r="TR37" s="252"/>
      <c r="TS37" s="252"/>
      <c r="TT37" s="252"/>
      <c r="TU37" s="252"/>
      <c r="TV37" s="252"/>
      <c r="TW37" s="252"/>
      <c r="TX37" s="252"/>
      <c r="TY37" s="252"/>
      <c r="TZ37" s="252"/>
      <c r="UA37" s="252"/>
      <c r="UB37" s="252"/>
      <c r="UC37" s="252"/>
      <c r="UD37" s="252"/>
      <c r="UE37" s="252"/>
      <c r="UF37" s="252"/>
      <c r="UG37" s="252"/>
      <c r="UH37" s="252"/>
      <c r="UI37" s="252"/>
      <c r="UJ37" s="252"/>
      <c r="UK37" s="252"/>
      <c r="UL37" s="252"/>
      <c r="UM37" s="252"/>
      <c r="UN37" s="252"/>
      <c r="UO37" s="252"/>
      <c r="UP37" s="252"/>
      <c r="UQ37" s="252"/>
      <c r="UR37" s="252"/>
      <c r="US37" s="252"/>
      <c r="UT37" s="252"/>
      <c r="UU37" s="252"/>
      <c r="UV37" s="252"/>
      <c r="UW37" s="252"/>
      <c r="UX37" s="252"/>
      <c r="UY37" s="252"/>
      <c r="UZ37" s="252"/>
      <c r="VA37" s="252"/>
      <c r="VB37" s="252"/>
      <c r="VC37" s="252"/>
      <c r="VD37" s="252"/>
      <c r="VE37" s="252"/>
      <c r="VF37" s="252"/>
      <c r="VG37" s="252"/>
      <c r="VH37" s="252"/>
      <c r="VI37" s="252"/>
      <c r="VJ37" s="252"/>
      <c r="VK37" s="252"/>
      <c r="VL37" s="252"/>
      <c r="VM37" s="252"/>
      <c r="VN37" s="252"/>
      <c r="VO37" s="252"/>
      <c r="VP37" s="252"/>
      <c r="VQ37" s="252"/>
      <c r="VR37" s="252"/>
      <c r="VS37" s="252"/>
      <c r="VT37" s="252"/>
      <c r="VU37" s="252"/>
      <c r="VV37" s="252"/>
      <c r="VW37" s="252"/>
      <c r="VX37" s="252"/>
      <c r="VY37" s="252"/>
      <c r="VZ37" s="252"/>
      <c r="WA37" s="252"/>
      <c r="WB37" s="252"/>
      <c r="WC37" s="252"/>
      <c r="WD37" s="252"/>
      <c r="WE37" s="252"/>
      <c r="WF37" s="252"/>
      <c r="WG37" s="252"/>
      <c r="WH37" s="252"/>
      <c r="WI37" s="252"/>
      <c r="WJ37" s="252"/>
      <c r="WK37" s="252"/>
      <c r="WL37" s="252"/>
      <c r="WM37" s="252"/>
      <c r="WN37" s="252"/>
      <c r="WO37" s="252"/>
      <c r="WP37" s="252"/>
      <c r="WQ37" s="252"/>
      <c r="WR37" s="252"/>
      <c r="WS37" s="252"/>
      <c r="WT37" s="252"/>
      <c r="WU37" s="252"/>
      <c r="WV37" s="252"/>
      <c r="WW37" s="252"/>
      <c r="WX37" s="252"/>
      <c r="WY37" s="252"/>
      <c r="WZ37" s="252"/>
      <c r="XA37" s="252"/>
      <c r="XB37" s="252"/>
      <c r="XC37" s="252"/>
      <c r="XD37" s="252"/>
      <c r="XE37" s="252"/>
      <c r="XF37" s="252"/>
      <c r="XG37" s="252"/>
      <c r="XH37" s="252"/>
      <c r="XI37" s="252"/>
      <c r="XJ37" s="252"/>
      <c r="XK37" s="252"/>
      <c r="XL37" s="252"/>
      <c r="XM37" s="252"/>
      <c r="XN37" s="252"/>
      <c r="XO37" s="252"/>
      <c r="XP37" s="252"/>
      <c r="XQ37" s="252"/>
      <c r="XR37" s="252"/>
      <c r="XS37" s="252"/>
      <c r="XT37" s="252"/>
      <c r="XU37" s="252"/>
      <c r="XV37" s="252"/>
      <c r="XW37" s="252"/>
      <c r="XX37" s="252"/>
      <c r="XY37" s="252"/>
      <c r="XZ37" s="252"/>
      <c r="YA37" s="252"/>
      <c r="YB37" s="252"/>
      <c r="YC37" s="252"/>
      <c r="YD37" s="252"/>
      <c r="YE37" s="252"/>
      <c r="YF37" s="252"/>
      <c r="YG37" s="252"/>
      <c r="YH37" s="252"/>
      <c r="YI37" s="252"/>
      <c r="YJ37" s="252"/>
      <c r="YK37" s="252"/>
      <c r="YL37" s="252"/>
      <c r="YM37" s="252"/>
      <c r="YN37" s="252"/>
      <c r="YO37" s="252"/>
      <c r="YP37" s="252"/>
      <c r="YQ37" s="252"/>
      <c r="YR37" s="252"/>
      <c r="YS37" s="252"/>
      <c r="YT37" s="252"/>
      <c r="YU37" s="252"/>
      <c r="YV37" s="252"/>
      <c r="YW37" s="252"/>
      <c r="YX37" s="252"/>
      <c r="YY37" s="252"/>
      <c r="YZ37" s="252"/>
      <c r="ZA37" s="252"/>
      <c r="ZB37" s="252"/>
      <c r="ZC37" s="252"/>
      <c r="ZD37" s="252"/>
      <c r="ZE37" s="252"/>
      <c r="ZF37" s="252"/>
      <c r="ZG37" s="252"/>
      <c r="ZH37" s="252"/>
      <c r="ZI37" s="252"/>
      <c r="ZJ37" s="252"/>
      <c r="ZK37" s="252"/>
      <c r="ZL37" s="252"/>
      <c r="ZM37" s="252"/>
      <c r="ZN37" s="252"/>
      <c r="ZO37" s="252"/>
      <c r="ZP37" s="252"/>
      <c r="ZQ37" s="252"/>
      <c r="ZR37" s="252"/>
      <c r="ZS37" s="252"/>
      <c r="ZT37" s="252"/>
      <c r="ZU37" s="252"/>
      <c r="ZV37" s="252"/>
      <c r="ZW37" s="252"/>
      <c r="ZX37" s="252"/>
      <c r="ZY37" s="252"/>
      <c r="ZZ37" s="252"/>
      <c r="AAA37" s="252"/>
      <c r="AAB37" s="252"/>
      <c r="AAC37" s="252"/>
      <c r="AAD37" s="252"/>
      <c r="AAE37" s="252"/>
      <c r="AAF37" s="252"/>
      <c r="AAG37" s="252"/>
      <c r="AAH37" s="252"/>
      <c r="AAI37" s="252"/>
      <c r="AAJ37" s="252"/>
      <c r="AAK37" s="252"/>
      <c r="AAL37" s="252"/>
      <c r="AAM37" s="252"/>
      <c r="AAN37" s="252"/>
      <c r="AAO37" s="252"/>
      <c r="AAP37" s="252"/>
      <c r="AAQ37" s="252"/>
      <c r="AAR37" s="252"/>
      <c r="AAS37" s="252"/>
      <c r="AAT37" s="252"/>
      <c r="AAU37" s="252"/>
      <c r="AAV37" s="252"/>
      <c r="AAW37" s="252"/>
      <c r="AAX37" s="252"/>
      <c r="AAY37" s="252"/>
      <c r="AAZ37" s="252"/>
      <c r="ABA37" s="252"/>
      <c r="ABB37" s="252"/>
      <c r="ABC37" s="252"/>
      <c r="ABD37" s="252"/>
      <c r="ABE37" s="252"/>
      <c r="ABF37" s="252"/>
      <c r="ABG37" s="252"/>
      <c r="ABH37" s="252"/>
      <c r="ABI37" s="252"/>
      <c r="ABJ37" s="252"/>
      <c r="ABK37" s="252"/>
      <c r="ABL37" s="252"/>
      <c r="ABM37" s="252"/>
      <c r="ABN37" s="252"/>
      <c r="ABO37" s="252"/>
      <c r="ABP37" s="252"/>
      <c r="ABQ37" s="252"/>
      <c r="ABR37" s="252"/>
      <c r="ABS37" s="252"/>
      <c r="ABT37" s="252"/>
      <c r="ABU37" s="252"/>
      <c r="ABV37" s="252"/>
      <c r="ABW37" s="252"/>
      <c r="ABX37" s="252"/>
      <c r="ABY37" s="252"/>
      <c r="ABZ37" s="252"/>
      <c r="ACA37" s="252"/>
      <c r="ACB37" s="252"/>
      <c r="ACC37" s="252"/>
      <c r="ACD37" s="252"/>
      <c r="ACE37" s="252"/>
      <c r="ACF37" s="252"/>
      <c r="ACG37" s="252"/>
      <c r="ACH37" s="252"/>
      <c r="ACI37" s="252"/>
      <c r="ACJ37" s="252"/>
      <c r="ACK37" s="252"/>
      <c r="ACL37" s="252"/>
      <c r="ACM37" s="252"/>
      <c r="ACN37" s="252"/>
      <c r="ACO37" s="252"/>
      <c r="ACP37" s="252"/>
      <c r="ACQ37" s="252"/>
      <c r="ACR37" s="252"/>
      <c r="ACS37" s="252"/>
      <c r="ACT37" s="252"/>
      <c r="ACU37" s="252"/>
      <c r="ACV37" s="252"/>
      <c r="ACW37" s="252"/>
      <c r="ACX37" s="252"/>
      <c r="ACY37" s="252"/>
      <c r="ACZ37" s="252"/>
      <c r="ADA37" s="252"/>
      <c r="ADB37" s="252"/>
      <c r="ADC37" s="252"/>
      <c r="ADD37" s="252"/>
      <c r="ADE37" s="252"/>
      <c r="ADF37" s="252"/>
      <c r="ADG37" s="252"/>
      <c r="ADH37" s="252"/>
      <c r="ADI37" s="252"/>
      <c r="ADJ37" s="252"/>
      <c r="ADK37" s="252"/>
      <c r="ADL37" s="252"/>
      <c r="ADM37" s="252"/>
      <c r="ADN37" s="252"/>
      <c r="ADO37" s="252"/>
      <c r="ADP37" s="252"/>
      <c r="ADQ37" s="252"/>
      <c r="ADR37" s="252"/>
      <c r="ADS37" s="252"/>
      <c r="ADT37" s="252"/>
      <c r="ADU37" s="252"/>
      <c r="ADV37" s="252"/>
      <c r="ADW37" s="252"/>
      <c r="ADX37" s="252"/>
      <c r="ADY37" s="252"/>
      <c r="ADZ37" s="252"/>
      <c r="AEA37" s="252"/>
      <c r="AEB37" s="252"/>
      <c r="AEC37" s="252"/>
      <c r="AED37" s="252"/>
      <c r="AEE37" s="252"/>
      <c r="AEF37" s="252"/>
      <c r="AEG37" s="252"/>
      <c r="AEH37" s="252"/>
      <c r="AEI37" s="252"/>
      <c r="AEJ37" s="252"/>
      <c r="AEK37" s="252"/>
      <c r="AEL37" s="252"/>
      <c r="AEM37" s="252"/>
      <c r="AEN37" s="252"/>
      <c r="AEO37" s="252"/>
      <c r="AEP37" s="252"/>
      <c r="AEQ37" s="252"/>
      <c r="AER37" s="252"/>
      <c r="AES37" s="252"/>
      <c r="AET37" s="252"/>
      <c r="AEU37" s="252"/>
      <c r="AEV37" s="252"/>
      <c r="AEW37" s="252"/>
      <c r="AEX37" s="252"/>
      <c r="AEY37" s="252"/>
      <c r="AEZ37" s="252"/>
      <c r="AFA37" s="252"/>
      <c r="AFB37" s="252"/>
      <c r="AFC37" s="252"/>
      <c r="AFD37" s="252"/>
      <c r="AFE37" s="252"/>
      <c r="AFF37" s="252"/>
      <c r="AFG37" s="252"/>
      <c r="AFH37" s="252"/>
      <c r="AFI37" s="252"/>
      <c r="AFJ37" s="252"/>
      <c r="AFK37" s="252"/>
      <c r="AFL37" s="252"/>
      <c r="AFM37" s="252"/>
      <c r="AFN37" s="252"/>
      <c r="AFO37" s="252"/>
      <c r="AFP37" s="252"/>
      <c r="AFQ37" s="252"/>
      <c r="AFR37" s="252"/>
      <c r="AFS37" s="252"/>
      <c r="AFT37" s="252"/>
      <c r="AFU37" s="252"/>
      <c r="AFV37" s="252"/>
      <c r="AFW37" s="252"/>
      <c r="AFX37" s="252"/>
      <c r="AFY37" s="252"/>
      <c r="AFZ37" s="252"/>
      <c r="AGA37" s="252"/>
      <c r="AGB37" s="252"/>
      <c r="AGC37" s="252"/>
      <c r="AGD37" s="252"/>
      <c r="AGE37" s="252"/>
      <c r="AGF37" s="252"/>
      <c r="AGG37" s="252"/>
      <c r="AGH37" s="252"/>
      <c r="AGI37" s="252"/>
      <c r="AGJ37" s="252"/>
      <c r="AGK37" s="252"/>
      <c r="AGL37" s="252"/>
      <c r="AGM37" s="252"/>
      <c r="AGN37" s="252"/>
      <c r="AGO37" s="252"/>
      <c r="AGP37" s="252"/>
      <c r="AGQ37" s="252"/>
      <c r="AGR37" s="252"/>
      <c r="AGS37" s="252"/>
      <c r="AGT37" s="252"/>
      <c r="AGU37" s="252"/>
      <c r="AGV37" s="252"/>
      <c r="AGW37" s="252"/>
      <c r="AGX37" s="252"/>
      <c r="AGY37" s="252"/>
      <c r="AGZ37" s="252"/>
      <c r="AHA37" s="252"/>
      <c r="AHB37" s="252"/>
      <c r="AHC37" s="252"/>
      <c r="AHD37" s="252"/>
      <c r="AHE37" s="252"/>
      <c r="AHF37" s="252"/>
      <c r="AHG37" s="252"/>
      <c r="AHH37" s="252"/>
      <c r="AHI37" s="252"/>
      <c r="AHJ37" s="252"/>
      <c r="AHK37" s="252"/>
      <c r="AHL37" s="252"/>
      <c r="AHM37" s="252"/>
      <c r="AHN37" s="252"/>
      <c r="AHO37" s="252"/>
      <c r="AHP37" s="252"/>
      <c r="AHQ37" s="252"/>
      <c r="AHR37" s="252"/>
      <c r="AHS37" s="252"/>
      <c r="AHT37" s="252"/>
      <c r="AHU37" s="252"/>
      <c r="AHV37" s="252"/>
      <c r="AHW37" s="252"/>
      <c r="AHX37" s="252"/>
      <c r="AHY37" s="252"/>
      <c r="AHZ37" s="252"/>
      <c r="AIA37" s="252"/>
      <c r="AIB37" s="252"/>
      <c r="AIC37" s="252"/>
      <c r="AID37" s="252"/>
      <c r="AIE37" s="252"/>
      <c r="AIF37" s="252"/>
      <c r="AIG37" s="252"/>
      <c r="AIH37" s="252"/>
      <c r="AII37" s="252"/>
      <c r="AIJ37" s="252"/>
      <c r="AIK37" s="252"/>
      <c r="AIL37" s="252"/>
      <c r="AIM37" s="252"/>
      <c r="AIN37" s="252"/>
      <c r="AIO37" s="252"/>
      <c r="AIP37" s="252"/>
      <c r="AIQ37" s="252"/>
      <c r="AIR37" s="252"/>
      <c r="AIS37" s="252"/>
      <c r="AIT37" s="252"/>
      <c r="AIU37" s="252"/>
      <c r="AIV37" s="252"/>
      <c r="AIW37" s="252"/>
      <c r="AIX37" s="252"/>
      <c r="AIY37" s="252"/>
      <c r="AIZ37" s="252"/>
      <c r="AJA37" s="252"/>
      <c r="AJB37" s="252"/>
      <c r="AJC37" s="252"/>
      <c r="AJD37" s="252"/>
      <c r="AJE37" s="252"/>
      <c r="AJF37" s="252"/>
      <c r="AJG37" s="252"/>
      <c r="AJH37" s="252"/>
      <c r="AJI37" s="252"/>
      <c r="AJJ37" s="252"/>
      <c r="AJK37" s="252"/>
      <c r="AJL37" s="252"/>
      <c r="AJM37" s="252"/>
      <c r="AJN37" s="252"/>
      <c r="AJO37" s="252"/>
      <c r="AJP37" s="252"/>
      <c r="AJQ37" s="252"/>
      <c r="AJR37" s="252"/>
      <c r="AJS37" s="252"/>
      <c r="AJT37" s="252"/>
      <c r="AJU37" s="252"/>
      <c r="AJV37" s="252"/>
      <c r="AJW37" s="252"/>
      <c r="AJX37" s="252"/>
      <c r="AJY37" s="252"/>
      <c r="AJZ37" s="252"/>
      <c r="AKA37" s="252"/>
      <c r="AKB37" s="252"/>
      <c r="AKC37" s="252"/>
      <c r="AKD37" s="252"/>
      <c r="AKE37" s="252"/>
      <c r="AKF37" s="252"/>
      <c r="AKG37" s="252"/>
      <c r="AKH37" s="252"/>
      <c r="AKI37" s="252"/>
      <c r="AKJ37" s="252"/>
      <c r="AKK37" s="252"/>
      <c r="AKL37" s="252"/>
      <c r="AKM37" s="252"/>
      <c r="AKN37" s="252"/>
      <c r="AKO37" s="252"/>
      <c r="AKP37" s="252"/>
      <c r="AKQ37" s="252"/>
      <c r="AKR37" s="252"/>
      <c r="AKS37" s="252"/>
      <c r="AKT37" s="252"/>
      <c r="AKU37" s="252"/>
      <c r="AKV37" s="252"/>
      <c r="AKW37" s="252"/>
      <c r="AKX37" s="252"/>
      <c r="AKY37" s="252"/>
      <c r="AKZ37" s="252"/>
      <c r="ALA37" s="252"/>
      <c r="ALB37" s="252"/>
      <c r="ALC37" s="252"/>
      <c r="ALD37" s="252"/>
      <c r="ALE37" s="252"/>
      <c r="ALF37" s="252"/>
      <c r="ALG37" s="252"/>
      <c r="ALH37" s="252"/>
      <c r="ALI37" s="252"/>
      <c r="ALJ37" s="252"/>
      <c r="ALK37" s="252"/>
      <c r="ALL37" s="252"/>
      <c r="ALM37" s="252"/>
      <c r="ALN37" s="252"/>
      <c r="ALO37" s="252"/>
      <c r="ALP37" s="252"/>
      <c r="ALQ37" s="252"/>
      <c r="ALR37" s="252"/>
      <c r="ALS37" s="252"/>
      <c r="ALT37" s="252"/>
      <c r="ALU37" s="252"/>
      <c r="ALV37" s="252"/>
      <c r="ALW37" s="252"/>
      <c r="ALX37" s="252"/>
      <c r="ALY37" s="252"/>
      <c r="ALZ37" s="252"/>
      <c r="AMA37" s="252"/>
      <c r="AMB37" s="252"/>
      <c r="AMC37" s="252"/>
      <c r="AMD37" s="252"/>
      <c r="AME37" s="252"/>
      <c r="AMF37" s="252"/>
      <c r="AMG37" s="252"/>
      <c r="AMH37" s="252"/>
      <c r="AMI37" s="252"/>
      <c r="AMJ37" s="252"/>
    </row>
    <row r="38" spans="1:1024" ht="30" customHeight="1" x14ac:dyDescent="0.2">
      <c r="C38" s="292" t="s">
        <v>302</v>
      </c>
      <c r="D38" s="151" t="str">
        <f>Datos_Resultados_CCV!E$11&amp;"/year.room"</f>
        <v>/year.room</v>
      </c>
      <c r="E38" s="142">
        <f>IF(Datos_Resultados_CCV!E40="",E12*Datos_Resultados_CCV!E38*Datos_Resultados_CCV!E41*1/1000,E12*Datos_Resultados_CCV!E40*Datos_Resultados_CCV!E41*1/1000)</f>
        <v>0</v>
      </c>
      <c r="F38" s="142"/>
      <c r="G38" s="142">
        <f>IF(Datos_Resultados_CCV!G40="",G12*Datos_Resultados_CCV!G38*Datos_Resultados_CCV!G41*1/1000,G12*Datos_Resultados_CCV!G40*Datos_Resultados_CCV!G41*1/1000)</f>
        <v>0</v>
      </c>
      <c r="H38" s="139"/>
      <c r="I38" s="142">
        <f>IF(Datos_Resultados_CCV!I40="",I12*Datos_Resultados_CCV!I38*Datos_Resultados_CCV!I41*1/1000,I12*Datos_Resultados_CCV!I40*Datos_Resultados_CCV!I41*1/1000)</f>
        <v>0</v>
      </c>
      <c r="J38" s="139"/>
      <c r="K38" s="142">
        <f>IF(Datos_Resultados_CCV!K40="",K12*Datos_Resultados_CCV!K38*Datos_Resultados_CCV!K41*1/1000,K12*Datos_Resultados_CCV!K40*Datos_Resultados_CCV!K41*1/1000)</f>
        <v>0</v>
      </c>
      <c r="L38" s="139"/>
      <c r="M38" s="142">
        <f>IF(Datos_Resultados_CCV!M40="",M12*Datos_Resultados_CCV!M38*Datos_Resultados_CCV!M41*1/1000,M12*Datos_Resultados_CCV!M40*Datos_Resultados_CCV!M41*1/1000)</f>
        <v>0</v>
      </c>
      <c r="N38" s="139"/>
      <c r="O38" s="142">
        <f>IF(Datos_Resultados_CCV!O40="",O12*Datos_Resultados_CCV!O38*Datos_Resultados_CCV!O41*1/1000,O12*Datos_Resultados_CCV!O40*Datos_Resultados_CCV!O41*1/1000)</f>
        <v>0</v>
      </c>
      <c r="P38" s="139"/>
      <c r="Q38" s="142">
        <f>IF(Datos_Resultados_CCV!Q40="",Q12*Datos_Resultados_CCV!Q38*Datos_Resultados_CCV!Q41*1/1000,Q12*Datos_Resultados_CCV!Q40*Datos_Resultados_CCV!Q41*1/1000)</f>
        <v>0</v>
      </c>
      <c r="R38" s="139"/>
      <c r="S38" s="142">
        <f>IF(Datos_Resultados_CCV!S40="",S12*Datos_Resultados_CCV!S38*Datos_Resultados_CCV!S41*1/1000,S12*Datos_Resultados_CCV!S40*Datos_Resultados_CCV!S41*1/1000)</f>
        <v>0</v>
      </c>
      <c r="T38" s="139"/>
      <c r="U38" s="142">
        <f>IF(Datos_Resultados_CCV!U40="",U12*Datos_Resultados_CCV!U38*Datos_Resultados_CCV!U41*1/1000,U12*Datos_Resultados_CCV!U40*Datos_Resultados_CCV!U41*1/1000)</f>
        <v>0</v>
      </c>
      <c r="V38" s="139"/>
      <c r="W38" s="142">
        <f>IF(Datos_Resultados_CCV!W40="",W12*Datos_Resultados_CCV!W38*Datos_Resultados_CCV!W41*1/1000,W12*Datos_Resultados_CCV!W40*Datos_Resultados_CCV!W41*1/1000)</f>
        <v>0</v>
      </c>
    </row>
    <row r="39" spans="1:1024" s="19" customFormat="1" ht="30" customHeight="1" x14ac:dyDescent="0.2">
      <c r="A39" s="198"/>
      <c r="B39" s="1"/>
      <c r="C39" s="293" t="s">
        <v>303</v>
      </c>
      <c r="D39" s="151" t="str">
        <f>Datos_Resultados_CCV!E$11&amp;"/room"</f>
        <v>/room</v>
      </c>
      <c r="E39" s="142">
        <f>E38*$E$5</f>
        <v>0</v>
      </c>
      <c r="F39" s="142"/>
      <c r="G39" s="142">
        <f>G38*$E$5</f>
        <v>0</v>
      </c>
      <c r="H39" s="139"/>
      <c r="I39" s="142">
        <f>I38*$E$5</f>
        <v>0</v>
      </c>
      <c r="J39" s="139"/>
      <c r="K39" s="142">
        <f>K38*$E$5</f>
        <v>0</v>
      </c>
      <c r="L39" s="139"/>
      <c r="M39" s="142">
        <f>M38*$E$5</f>
        <v>0</v>
      </c>
      <c r="N39" s="139"/>
      <c r="O39" s="142">
        <f>O38*$E$5</f>
        <v>0</v>
      </c>
      <c r="P39" s="139"/>
      <c r="Q39" s="142">
        <f>Q38*$E$5</f>
        <v>0</v>
      </c>
      <c r="R39" s="139"/>
      <c r="S39" s="142">
        <f>S38*$E$5</f>
        <v>0</v>
      </c>
      <c r="T39" s="139"/>
      <c r="U39" s="142">
        <f>U38*$E$5</f>
        <v>0</v>
      </c>
      <c r="V39" s="139"/>
      <c r="W39" s="142">
        <f>W38*$E$5</f>
        <v>0</v>
      </c>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c r="ALP39" s="1"/>
      <c r="ALQ39" s="1"/>
      <c r="ALR39" s="1"/>
      <c r="ALS39" s="1"/>
      <c r="ALT39" s="1"/>
      <c r="ALU39" s="1"/>
      <c r="ALV39" s="1"/>
      <c r="ALW39" s="1"/>
      <c r="ALX39" s="1"/>
      <c r="ALY39" s="1"/>
      <c r="ALZ39" s="1"/>
      <c r="AMA39" s="1"/>
      <c r="AMB39" s="1"/>
      <c r="AMC39" s="1"/>
      <c r="AMD39" s="1"/>
      <c r="AME39" s="1"/>
      <c r="AMF39" s="1"/>
      <c r="AMG39" s="1"/>
      <c r="AMH39" s="1"/>
      <c r="AMI39" s="1"/>
      <c r="AMJ39" s="1"/>
    </row>
    <row r="40" spans="1:1024" x14ac:dyDescent="0.2">
      <c r="C40" s="138"/>
      <c r="D40" s="138"/>
      <c r="E40" s="139"/>
      <c r="F40" s="139"/>
      <c r="G40" s="139"/>
      <c r="H40" s="139"/>
      <c r="I40" s="139"/>
      <c r="J40" s="139"/>
      <c r="K40" s="139"/>
      <c r="L40" s="139"/>
      <c r="M40" s="139"/>
      <c r="N40" s="139"/>
      <c r="O40" s="139"/>
      <c r="P40" s="139"/>
      <c r="Q40" s="139"/>
      <c r="R40" s="139"/>
      <c r="S40" s="139"/>
      <c r="T40" s="139"/>
      <c r="U40" s="139"/>
      <c r="V40" s="139"/>
      <c r="W40" s="139"/>
    </row>
    <row r="1311" spans="5:5" x14ac:dyDescent="0.2">
      <c r="E1311" s="109" t="s">
        <v>304</v>
      </c>
    </row>
  </sheetData>
  <mergeCells count="1">
    <mergeCell ref="A1:B1"/>
  </mergeCells>
  <pageMargins left="0.75" right="0.75" top="1" bottom="1" header="0.51180555555555496" footer="0.51180555555555496"/>
  <pageSetup firstPageNumber="0" orientation="portrait" horizontalDpi="300" verticalDpi="300"/>
  <drawing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Introducción</vt:lpstr>
      <vt:lpstr>Datos_Resultados_CCV</vt:lpstr>
      <vt:lpstr>Datos_Licitador</vt:lpstr>
      <vt:lpstr>Definiciones_Fórmulas</vt:lpstr>
      <vt:lpstr>Resultados_Gráficos</vt:lpstr>
      <vt:lpstr>Datos_Referencia</vt:lpstr>
      <vt:lpstr>Cálculos</vt:lpstr>
    </vt:vector>
  </TitlesOfParts>
  <Company>Ecoinstitut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Aure Adell</dc:creator>
  <cp:lastModifiedBy>Gorane Ibarra</cp:lastModifiedBy>
  <cp:revision>3</cp:revision>
  <cp:lastPrinted>2017-08-24T14:30:16Z</cp:lastPrinted>
  <dcterms:created xsi:type="dcterms:W3CDTF">2017-08-22T13:37:17Z</dcterms:created>
  <dcterms:modified xsi:type="dcterms:W3CDTF">2021-03-18T13:25:36Z</dcterms:modified>
  <dc:language>en-GB</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Ecoinstitut</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