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mc:AlternateContent xmlns:mc="http://schemas.openxmlformats.org/markup-compatibility/2006">
    <mc:Choice Requires="x15">
      <x15ac:absPath xmlns:x15ac="http://schemas.microsoft.com/office/spreadsheetml/2010/11/ac" url="https://ihobe.sharepoint.com/sites/470902/Documentos compartidos/Basque Ecodesign Center/Proy. técnicos/Proy. Indv/CIE/Taxonomia/Ent_3_PR21026_Guia_Empresas_220202/V2/"/>
    </mc:Choice>
  </mc:AlternateContent>
  <xr:revisionPtr revIDLastSave="51" documentId="8_{D74D4C89-3176-41D5-AB8A-0F2959955B29}" xr6:coauthVersionLast="47" xr6:coauthVersionMax="47" xr10:uidLastSave="{584F5926-8FC5-4262-BB0D-2A030BEE7E23}"/>
  <bookViews>
    <workbookView xWindow="-108" yWindow="-108" windowWidth="23256" windowHeight="12576" tabRatio="916" xr2:uid="{00000000-000D-0000-FFFF-FFFF00000000}"/>
  </bookViews>
  <sheets>
    <sheet name="Índice" sheetId="1" r:id="rId1"/>
    <sheet name="Glosario Acrónimos" sheetId="2" r:id="rId2"/>
    <sheet name="Glosario Términos" sheetId="3" r:id="rId3"/>
    <sheet name="Glosario Normativa aplicable" sheetId="4" r:id="rId4"/>
    <sheet name="Aplicación paso a paso" sheetId="5" r:id="rId5"/>
    <sheet name="Mitigación CC" sheetId="6" r:id="rId6"/>
    <sheet name="3.1." sheetId="7" r:id="rId7"/>
    <sheet name="3.2." sheetId="8" r:id="rId8"/>
    <sheet name="3.3." sheetId="9" r:id="rId9"/>
    <sheet name="3.4." sheetId="10" r:id="rId10"/>
    <sheet name="3.5." sheetId="11" r:id="rId11"/>
    <sheet name="3.6." sheetId="12" r:id="rId12"/>
    <sheet name="3.7." sheetId="13" r:id="rId13"/>
    <sheet name="3.8" sheetId="14" r:id="rId14"/>
    <sheet name="3.9." sheetId="15" r:id="rId15"/>
    <sheet name="3.10." sheetId="16" r:id="rId16"/>
    <sheet name="3.11." sheetId="17" r:id="rId17"/>
    <sheet name="3.12." sheetId="18" r:id="rId18"/>
    <sheet name="3.13." sheetId="19" r:id="rId19"/>
    <sheet name="3.14." sheetId="20" r:id="rId20"/>
    <sheet name="3.15." sheetId="21" r:id="rId21"/>
    <sheet name="3.16." sheetId="22" r:id="rId22"/>
    <sheet name="3.17." sheetId="23" r:id="rId23"/>
    <sheet name="4.1." sheetId="24" r:id="rId24"/>
    <sheet name="4.2." sheetId="25" r:id="rId25"/>
    <sheet name="4.3." sheetId="26" r:id="rId26"/>
    <sheet name="4.4." sheetId="27" r:id="rId27"/>
    <sheet name="4.5." sheetId="28" r:id="rId28"/>
    <sheet name="4.6." sheetId="29" r:id="rId29"/>
    <sheet name="4.7." sheetId="30" r:id="rId30"/>
    <sheet name="4.8." sheetId="31" r:id="rId31"/>
    <sheet name="4.9." sheetId="32" r:id="rId32"/>
    <sheet name="4.10." sheetId="33" r:id="rId33"/>
    <sheet name="4.11." sheetId="34" r:id="rId34"/>
    <sheet name="4.12." sheetId="35" r:id="rId35"/>
    <sheet name="4.13." sheetId="36" r:id="rId36"/>
    <sheet name="4.14." sheetId="37" r:id="rId37"/>
    <sheet name="4.15." sheetId="38" r:id="rId38"/>
    <sheet name="4.16." sheetId="39" r:id="rId39"/>
    <sheet name="4.17." sheetId="40" r:id="rId40"/>
    <sheet name="4.18." sheetId="41" r:id="rId41"/>
    <sheet name="4.19." sheetId="42" r:id="rId42"/>
    <sheet name="4.20." sheetId="43" r:id="rId43"/>
    <sheet name="4.21." sheetId="44" r:id="rId44"/>
    <sheet name="4.22." sheetId="45" r:id="rId45"/>
    <sheet name="4.23." sheetId="46" r:id="rId46"/>
    <sheet name="4.24." sheetId="47" r:id="rId47"/>
    <sheet name="4.25." sheetId="48" r:id="rId48"/>
    <sheet name="5.1." sheetId="49" r:id="rId49"/>
    <sheet name="5.2." sheetId="50" r:id="rId50"/>
    <sheet name="5.3." sheetId="51" r:id="rId51"/>
    <sheet name="5.4." sheetId="52" r:id="rId52"/>
    <sheet name="5.5." sheetId="53" r:id="rId53"/>
    <sheet name="5.6." sheetId="54" r:id="rId54"/>
    <sheet name="5.7." sheetId="55" r:id="rId55"/>
    <sheet name="5.8." sheetId="56" r:id="rId56"/>
    <sheet name="5.9." sheetId="57" r:id="rId57"/>
    <sheet name="5.10." sheetId="58" r:id="rId58"/>
    <sheet name="5.11." sheetId="59" r:id="rId59"/>
    <sheet name="5.12." sheetId="60" r:id="rId60"/>
    <sheet name="6.1." sheetId="61" r:id="rId61"/>
    <sheet name="6.2." sheetId="62" r:id="rId62"/>
    <sheet name="6.3." sheetId="63" r:id="rId63"/>
    <sheet name="6.4." sheetId="64" r:id="rId64"/>
    <sheet name="6.5." sheetId="65" r:id="rId65"/>
    <sheet name="6.6." sheetId="66" r:id="rId66"/>
    <sheet name="6.7." sheetId="91" r:id="rId67"/>
    <sheet name="6.8." sheetId="68" r:id="rId68"/>
    <sheet name="6.9." sheetId="69" r:id="rId69"/>
    <sheet name="6.10." sheetId="70" r:id="rId70"/>
    <sheet name="6.11." sheetId="71" r:id="rId71"/>
    <sheet name="6.12." sheetId="72" r:id="rId72"/>
    <sheet name="6.13." sheetId="73" r:id="rId73"/>
    <sheet name="6.14." sheetId="74" r:id="rId74"/>
    <sheet name="6.15." sheetId="75" r:id="rId75"/>
    <sheet name="6.16." sheetId="76" r:id="rId76"/>
    <sheet name="6.17." sheetId="77" r:id="rId77"/>
    <sheet name="7.1." sheetId="78" r:id="rId78"/>
    <sheet name="7.2." sheetId="79" r:id="rId79"/>
    <sheet name="7.3." sheetId="80" r:id="rId80"/>
    <sheet name="7.4" sheetId="81" r:id="rId81"/>
    <sheet name="7.5." sheetId="82" r:id="rId82"/>
    <sheet name="7.6." sheetId="83" r:id="rId83"/>
    <sheet name="7.7." sheetId="84" r:id="rId84"/>
    <sheet name="8.1." sheetId="86" r:id="rId85"/>
    <sheet name="8.2." sheetId="85" r:id="rId86"/>
    <sheet name="9.1." sheetId="87" r:id="rId87"/>
    <sheet name="9.2." sheetId="88" r:id="rId88"/>
    <sheet name="9.3." sheetId="89" r:id="rId89"/>
    <sheet name="Respuesta" sheetId="90" state="hidden" r:id="rId90"/>
  </sheets>
  <definedNames>
    <definedName name="_xlnm._FilterDatabase" localSheetId="5" hidden="1">'Mitigación CC'!$A$2:$AA$854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94" roundtripDataSignature="AMtx7mh4iyE5YqKahyDHJOFB0dBjNt/T+w=="/>
    </ext>
  </extLst>
</workbook>
</file>

<file path=xl/calcChain.xml><?xml version="1.0" encoding="utf-8"?>
<calcChain xmlns="http://schemas.openxmlformats.org/spreadsheetml/2006/main">
  <c r="D25" i="87" l="1"/>
  <c r="D18" i="85"/>
  <c r="D19" i="86"/>
  <c r="E25" i="84"/>
  <c r="D24" i="83"/>
  <c r="D21" i="82"/>
  <c r="D17" i="81"/>
  <c r="D23" i="80"/>
  <c r="D18" i="79"/>
  <c r="D20" i="78"/>
  <c r="D21" i="77"/>
  <c r="D21" i="76"/>
  <c r="D21" i="75"/>
  <c r="D23" i="74"/>
  <c r="D17" i="73"/>
  <c r="D18" i="72"/>
  <c r="D20" i="71"/>
  <c r="D22" i="70"/>
  <c r="D18" i="69"/>
  <c r="D20" i="68"/>
  <c r="D18" i="91"/>
  <c r="E23" i="66" a="1"/>
  <c r="E23" i="66" s="1"/>
  <c r="E22" i="65"/>
  <c r="D18" i="64"/>
  <c r="D18" i="63"/>
  <c r="D19" i="62"/>
  <c r="D18" i="61"/>
  <c r="D22" i="60"/>
  <c r="D20" i="59"/>
  <c r="F29" i="21"/>
  <c r="D24" i="87"/>
  <c r="D18" i="86"/>
  <c r="D22" i="80"/>
  <c r="E14" i="80"/>
  <c r="D17" i="79"/>
  <c r="D20" i="75"/>
  <c r="E15" i="61"/>
  <c r="E14" i="59"/>
  <c r="E13" i="47"/>
  <c r="E12" i="47"/>
  <c r="G25" i="46"/>
  <c r="G24" i="46"/>
  <c r="E13" i="43"/>
  <c r="E12" i="43"/>
  <c r="G25" i="42"/>
  <c r="G24" i="42"/>
  <c r="F13" i="36"/>
  <c r="F12" i="36"/>
  <c r="G22" i="30"/>
  <c r="G23" i="30"/>
  <c r="G21" i="30"/>
  <c r="G20" i="30"/>
  <c r="G19" i="30"/>
  <c r="G16" i="30"/>
  <c r="G17" i="30"/>
  <c r="G15" i="30"/>
  <c r="G30" i="31"/>
  <c r="G31" i="31"/>
  <c r="G29" i="31"/>
  <c r="G28" i="31"/>
  <c r="G27" i="31"/>
  <c r="G24" i="31"/>
  <c r="G25" i="31"/>
  <c r="G23" i="31"/>
  <c r="G24" i="35"/>
  <c r="G25" i="35"/>
  <c r="G23" i="35"/>
  <c r="G22" i="35"/>
  <c r="G21" i="35"/>
  <c r="G18" i="35"/>
  <c r="G19" i="35"/>
  <c r="G17" i="35"/>
  <c r="G21" i="31"/>
  <c r="G20" i="31"/>
  <c r="E21" i="13"/>
  <c r="G20" i="46"/>
  <c r="G20" i="42"/>
  <c r="F24" i="36"/>
  <c r="F25" i="36"/>
  <c r="F26" i="36"/>
  <c r="F27" i="36"/>
  <c r="F23" i="36"/>
  <c r="F20" i="36"/>
  <c r="F21" i="36"/>
  <c r="F19" i="36"/>
  <c r="E39" i="9"/>
  <c r="E40" i="9"/>
  <c r="E41" i="9"/>
  <c r="E14" i="9"/>
  <c r="E13" i="9"/>
  <c r="E13" i="23"/>
  <c r="E15" i="23"/>
  <c r="G23" i="42"/>
  <c r="G21" i="42"/>
  <c r="G22" i="42"/>
  <c r="G19" i="42"/>
  <c r="G16" i="42"/>
  <c r="G17" i="42"/>
  <c r="G15" i="42"/>
  <c r="G23" i="46"/>
  <c r="G22" i="46"/>
  <c r="G21" i="46"/>
  <c r="G19" i="46"/>
  <c r="G17" i="46"/>
  <c r="G16" i="46"/>
  <c r="G15" i="46"/>
  <c r="E14" i="51"/>
  <c r="E15" i="51"/>
  <c r="E13" i="51"/>
  <c r="E17" i="60"/>
  <c r="E16" i="60"/>
  <c r="E19" i="70"/>
  <c r="E15" i="91"/>
  <c r="E14" i="91"/>
  <c r="D17" i="91" l="1"/>
  <c r="E16" i="70"/>
  <c r="E17" i="70"/>
  <c r="E18" i="70"/>
  <c r="E15" i="70"/>
  <c r="E14" i="85"/>
  <c r="D17" i="85" s="1"/>
  <c r="E14" i="79"/>
  <c r="D20" i="77"/>
  <c r="E16" i="77"/>
  <c r="E17" i="77"/>
  <c r="E15" i="77"/>
  <c r="E18" i="76"/>
  <c r="E15" i="76"/>
  <c r="E16" i="76"/>
  <c r="E17" i="76"/>
  <c r="E14" i="76"/>
  <c r="E16" i="75"/>
  <c r="E17" i="75"/>
  <c r="E15" i="75"/>
  <c r="E15" i="72"/>
  <c r="E15" i="69"/>
  <c r="D17" i="69" s="1"/>
  <c r="E17" i="68"/>
  <c r="E15" i="64"/>
  <c r="D17" i="64" s="1"/>
  <c r="F16" i="38"/>
  <c r="E16" i="33"/>
  <c r="E14" i="33"/>
  <c r="E22" i="32"/>
  <c r="G24" i="21"/>
  <c r="G25" i="21"/>
  <c r="G23" i="21"/>
  <c r="G22" i="21"/>
  <c r="G21" i="21"/>
  <c r="G18" i="21"/>
  <c r="G19" i="21"/>
  <c r="G17" i="21"/>
  <c r="E14" i="20"/>
  <c r="E21" i="16"/>
  <c r="E22" i="16"/>
  <c r="E20" i="16"/>
  <c r="E19" i="16"/>
  <c r="E18" i="16"/>
  <c r="E15" i="16"/>
  <c r="E16" i="16"/>
  <c r="E14" i="16"/>
  <c r="F24" i="15"/>
  <c r="F25" i="15"/>
  <c r="F23" i="15"/>
  <c r="F22" i="15"/>
  <c r="F21" i="15"/>
  <c r="F18" i="15"/>
  <c r="F19" i="15"/>
  <c r="F17" i="15"/>
  <c r="E20" i="13"/>
  <c r="G19" i="8"/>
  <c r="F14" i="14"/>
  <c r="F15" i="14"/>
  <c r="F13" i="14"/>
  <c r="E14" i="13"/>
  <c r="E13" i="13"/>
  <c r="E22" i="13"/>
  <c r="E23" i="13"/>
  <c r="E24" i="13"/>
  <c r="E17" i="13"/>
  <c r="E18" i="13"/>
  <c r="E16" i="13"/>
  <c r="F32" i="11"/>
  <c r="F33" i="11"/>
  <c r="F34" i="11"/>
  <c r="F31" i="11"/>
  <c r="F28" i="11"/>
  <c r="E22" i="87"/>
  <c r="E21" i="87"/>
  <c r="E15" i="87"/>
  <c r="E16" i="87"/>
  <c r="E17" i="87"/>
  <c r="E18" i="87"/>
  <c r="E19" i="87"/>
  <c r="E14" i="87"/>
  <c r="E15" i="74"/>
  <c r="E17" i="74"/>
  <c r="E16" i="74"/>
  <c r="E20" i="74"/>
  <c r="E19" i="74"/>
  <c r="E18" i="74"/>
  <c r="E15" i="63"/>
  <c r="E14" i="63"/>
  <c r="E17" i="71"/>
  <c r="E16" i="71"/>
  <c r="E17" i="89"/>
  <c r="E16" i="89"/>
  <c r="E15" i="89"/>
  <c r="E14" i="89"/>
  <c r="E13" i="89"/>
  <c r="E19" i="88"/>
  <c r="E17" i="88"/>
  <c r="E16" i="88"/>
  <c r="E14" i="88"/>
  <c r="E13" i="88"/>
  <c r="D21" i="88" s="1"/>
  <c r="D22" i="88" s="1"/>
  <c r="E16" i="86"/>
  <c r="E15" i="86"/>
  <c r="E14" i="86"/>
  <c r="E15" i="85"/>
  <c r="F22" i="84"/>
  <c r="E24" i="84" s="1"/>
  <c r="F20" i="84"/>
  <c r="F19" i="84"/>
  <c r="F17" i="84"/>
  <c r="F15" i="84"/>
  <c r="E21" i="83"/>
  <c r="E20" i="83"/>
  <c r="E19" i="83"/>
  <c r="E18" i="83"/>
  <c r="E17" i="83"/>
  <c r="E16" i="83"/>
  <c r="E15" i="83"/>
  <c r="E14" i="83"/>
  <c r="D23" i="83" s="1"/>
  <c r="E18" i="82"/>
  <c r="E17" i="82"/>
  <c r="E16" i="82"/>
  <c r="E15" i="82"/>
  <c r="E14" i="81"/>
  <c r="D16" i="81" s="1"/>
  <c r="E20" i="80"/>
  <c r="E19" i="80"/>
  <c r="E18" i="80"/>
  <c r="E17" i="80"/>
  <c r="E16" i="80"/>
  <c r="E15" i="80"/>
  <c r="E15" i="79"/>
  <c r="E17" i="78"/>
  <c r="E16" i="78"/>
  <c r="D19" i="78" s="1"/>
  <c r="E14" i="78"/>
  <c r="E14" i="73"/>
  <c r="D16" i="73" s="1"/>
  <c r="E14" i="72"/>
  <c r="E15" i="71"/>
  <c r="E14" i="69"/>
  <c r="E16" i="68"/>
  <c r="E15" i="68"/>
  <c r="F20" i="66"/>
  <c r="F19" i="66"/>
  <c r="F18" i="66"/>
  <c r="F16" i="66"/>
  <c r="F15" i="66"/>
  <c r="F19" i="65"/>
  <c r="F17" i="65"/>
  <c r="F16" i="65"/>
  <c r="E14" i="64"/>
  <c r="E16" i="62"/>
  <c r="E15" i="62"/>
  <c r="E14" i="62"/>
  <c r="E14" i="61"/>
  <c r="E19" i="60"/>
  <c r="D21" i="60" s="1"/>
  <c r="E14" i="60"/>
  <c r="E17" i="59"/>
  <c r="E16" i="59"/>
  <c r="E15" i="59"/>
  <c r="E15" i="58"/>
  <c r="E14" i="58"/>
  <c r="E13" i="58"/>
  <c r="E12" i="58"/>
  <c r="E12" i="57"/>
  <c r="D14" i="57" s="1"/>
  <c r="D15" i="57" s="1"/>
  <c r="E13" i="56"/>
  <c r="E12" i="56"/>
  <c r="D15" i="56" s="1"/>
  <c r="D16" i="56" s="1"/>
  <c r="E16" i="55"/>
  <c r="E15" i="55"/>
  <c r="E14" i="55"/>
  <c r="E13" i="55"/>
  <c r="E12" i="55"/>
  <c r="E13" i="54"/>
  <c r="E12" i="54"/>
  <c r="E12" i="53"/>
  <c r="D14" i="53" s="1"/>
  <c r="D15" i="53" s="1"/>
  <c r="E15" i="52"/>
  <c r="E14" i="52"/>
  <c r="E13" i="52"/>
  <c r="E12" i="52"/>
  <c r="D17" i="52" s="1"/>
  <c r="D18" i="52" s="1"/>
  <c r="E16" i="51"/>
  <c r="D18" i="51" s="1"/>
  <c r="D19" i="51" s="1"/>
  <c r="E14" i="50"/>
  <c r="E13" i="50"/>
  <c r="E12" i="50"/>
  <c r="G18" i="49"/>
  <c r="G16" i="49"/>
  <c r="F20" i="49" s="1"/>
  <c r="F21" i="49" s="1"/>
  <c r="G13" i="49"/>
  <c r="E12" i="48"/>
  <c r="D14" i="48" s="1"/>
  <c r="D15" i="48" s="1"/>
  <c r="E17" i="47"/>
  <c r="E16" i="47"/>
  <c r="E14" i="47"/>
  <c r="D19" i="47" s="1"/>
  <c r="D20" i="47" s="1"/>
  <c r="G26" i="46"/>
  <c r="G12" i="46"/>
  <c r="F28" i="46" s="1"/>
  <c r="F29" i="46" s="1"/>
  <c r="E12" i="45"/>
  <c r="D14" i="45" s="1"/>
  <c r="D15" i="45" s="1"/>
  <c r="E12" i="44"/>
  <c r="D14" i="44" s="1"/>
  <c r="D15" i="44" s="1"/>
  <c r="E17" i="43"/>
  <c r="E16" i="43"/>
  <c r="E14" i="43"/>
  <c r="D19" i="43" s="1"/>
  <c r="D20" i="43" s="1"/>
  <c r="G26" i="42"/>
  <c r="G13" i="42"/>
  <c r="G12" i="42"/>
  <c r="F28" i="42" s="1"/>
  <c r="F29" i="42" s="1"/>
  <c r="E12" i="41"/>
  <c r="D14" i="41" s="1"/>
  <c r="D15" i="41" s="1"/>
  <c r="E12" i="40"/>
  <c r="D14" i="40" s="1"/>
  <c r="D15" i="40" s="1"/>
  <c r="E14" i="39"/>
  <c r="E13" i="39"/>
  <c r="F17" i="38"/>
  <c r="F14" i="38"/>
  <c r="F13" i="38"/>
  <c r="E16" i="37"/>
  <c r="E15" i="37"/>
  <c r="E14" i="37"/>
  <c r="E13" i="37"/>
  <c r="F17" i="36"/>
  <c r="F16" i="36"/>
  <c r="F14" i="36"/>
  <c r="G15" i="35"/>
  <c r="G13" i="35"/>
  <c r="G12" i="35"/>
  <c r="E12" i="34"/>
  <c r="D14" i="34" s="1"/>
  <c r="D15" i="34" s="1"/>
  <c r="E12" i="33"/>
  <c r="D18" i="33" s="1"/>
  <c r="D19" i="33" s="1"/>
  <c r="E23" i="32"/>
  <c r="E21" i="32"/>
  <c r="E20" i="32"/>
  <c r="E18" i="32"/>
  <c r="E17" i="32"/>
  <c r="E16" i="32"/>
  <c r="E15" i="32"/>
  <c r="E14" i="32"/>
  <c r="E13" i="32"/>
  <c r="G18" i="31"/>
  <c r="G16" i="31"/>
  <c r="G15" i="31"/>
  <c r="G13" i="31"/>
  <c r="G12" i="31"/>
  <c r="G27" i="30"/>
  <c r="G25" i="30"/>
  <c r="G24" i="30"/>
  <c r="G12" i="30"/>
  <c r="E12" i="29"/>
  <c r="D14" i="29" s="1"/>
  <c r="D15" i="29" s="1"/>
  <c r="E14" i="28"/>
  <c r="E13" i="28"/>
  <c r="E12" i="28"/>
  <c r="D16" i="28" s="1"/>
  <c r="D17" i="28" s="1"/>
  <c r="D14" i="27"/>
  <c r="D15" i="27" s="1"/>
  <c r="E12" i="27"/>
  <c r="E12" i="26"/>
  <c r="D14" i="26" s="1"/>
  <c r="D15" i="26" s="1"/>
  <c r="E12" i="25"/>
  <c r="D14" i="25" s="1"/>
  <c r="D15" i="25" s="1"/>
  <c r="E12" i="24"/>
  <c r="D14" i="24" s="1"/>
  <c r="D15" i="24" s="1"/>
  <c r="E18" i="23"/>
  <c r="E17" i="23"/>
  <c r="E16" i="23"/>
  <c r="E14" i="23"/>
  <c r="E12" i="23"/>
  <c r="E12" i="22"/>
  <c r="D14" i="22" s="1"/>
  <c r="D15" i="22" s="1"/>
  <c r="G26" i="21"/>
  <c r="E16" i="20"/>
  <c r="E15" i="20"/>
  <c r="E12" i="20"/>
  <c r="E13" i="19"/>
  <c r="E12" i="19"/>
  <c r="E12" i="18"/>
  <c r="D14" i="18" s="1"/>
  <c r="D15" i="18" s="1"/>
  <c r="E12" i="17"/>
  <c r="D14" i="17" s="1"/>
  <c r="D15" i="17" s="1"/>
  <c r="F15" i="15"/>
  <c r="F13" i="15"/>
  <c r="F17" i="14"/>
  <c r="F16" i="14"/>
  <c r="E12" i="12"/>
  <c r="D14" i="12" s="1"/>
  <c r="D15" i="12" s="1"/>
  <c r="F35" i="11"/>
  <c r="F29" i="11"/>
  <c r="F27" i="11"/>
  <c r="F26" i="11"/>
  <c r="F25" i="11"/>
  <c r="F24" i="11"/>
  <c r="F22" i="11"/>
  <c r="E37" i="11" s="1"/>
  <c r="E38" i="11" s="1"/>
  <c r="F21" i="11"/>
  <c r="F20" i="11"/>
  <c r="F19" i="11"/>
  <c r="F18" i="11"/>
  <c r="F17" i="11"/>
  <c r="F16" i="11"/>
  <c r="F15" i="11"/>
  <c r="F14" i="11"/>
  <c r="F13" i="11"/>
  <c r="E13" i="10"/>
  <c r="E12" i="10"/>
  <c r="D15" i="10" s="1"/>
  <c r="D16" i="10" s="1"/>
  <c r="E37" i="9"/>
  <c r="E36" i="9"/>
  <c r="E35" i="9"/>
  <c r="E34" i="9"/>
  <c r="E32" i="9"/>
  <c r="E31" i="9"/>
  <c r="E29" i="9"/>
  <c r="E28" i="9"/>
  <c r="E26" i="9"/>
  <c r="E22" i="9"/>
  <c r="E21" i="9"/>
  <c r="E19" i="9"/>
  <c r="E18" i="9"/>
  <c r="E16" i="9"/>
  <c r="G23" i="8"/>
  <c r="G22" i="8"/>
  <c r="G21" i="8"/>
  <c r="G20" i="8"/>
  <c r="G17" i="8"/>
  <c r="G16" i="8"/>
  <c r="G15" i="8"/>
  <c r="F25" i="8" s="1"/>
  <c r="F26" i="8" s="1"/>
  <c r="E12" i="7"/>
  <c r="D14" i="7" s="1"/>
  <c r="D15" i="7" s="1"/>
  <c r="D854" i="6"/>
  <c r="D853" i="6"/>
  <c r="D852" i="6"/>
  <c r="D851" i="6"/>
  <c r="D850" i="6"/>
  <c r="D849" i="6"/>
  <c r="D848" i="6"/>
  <c r="D847" i="6"/>
  <c r="D846" i="6"/>
  <c r="D845" i="6"/>
  <c r="D844" i="6"/>
  <c r="D843" i="6"/>
  <c r="D842" i="6"/>
  <c r="J841" i="6"/>
  <c r="D841" i="6"/>
  <c r="J840" i="6"/>
  <c r="D840" i="6"/>
  <c r="D839" i="6"/>
  <c r="D838" i="6"/>
  <c r="D837" i="6"/>
  <c r="D836" i="6"/>
  <c r="D835" i="6"/>
  <c r="D834" i="6"/>
  <c r="D833" i="6"/>
  <c r="D832" i="6"/>
  <c r="D831" i="6"/>
  <c r="D830" i="6"/>
  <c r="D829" i="6"/>
  <c r="D828" i="6"/>
  <c r="D827" i="6"/>
  <c r="D826" i="6"/>
  <c r="D825" i="6"/>
  <c r="D824" i="6"/>
  <c r="D823" i="6"/>
  <c r="D822" i="6"/>
  <c r="D821" i="6"/>
  <c r="D820" i="6"/>
  <c r="D819" i="6"/>
  <c r="D818" i="6"/>
  <c r="D817" i="6"/>
  <c r="D816" i="6"/>
  <c r="D815" i="6"/>
  <c r="D814" i="6"/>
  <c r="D813" i="6"/>
  <c r="D812" i="6"/>
  <c r="D811" i="6"/>
  <c r="D810" i="6"/>
  <c r="D809" i="6"/>
  <c r="D808" i="6"/>
  <c r="D807" i="6"/>
  <c r="D806" i="6"/>
  <c r="D805" i="6"/>
  <c r="D804" i="6"/>
  <c r="D803" i="6"/>
  <c r="D802" i="6"/>
  <c r="D801" i="6"/>
  <c r="D800" i="6"/>
  <c r="D799" i="6"/>
  <c r="D798" i="6"/>
  <c r="D797" i="6"/>
  <c r="D796" i="6"/>
  <c r="D795" i="6"/>
  <c r="D794" i="6"/>
  <c r="D793" i="6"/>
  <c r="D792" i="6"/>
  <c r="D791" i="6"/>
  <c r="D790" i="6"/>
  <c r="D789" i="6"/>
  <c r="D788" i="6"/>
  <c r="D787" i="6"/>
  <c r="D786" i="6"/>
  <c r="D785" i="6"/>
  <c r="D784" i="6"/>
  <c r="D783" i="6"/>
  <c r="D782" i="6"/>
  <c r="D781" i="6"/>
  <c r="D780" i="6"/>
  <c r="D779" i="6"/>
  <c r="D778" i="6"/>
  <c r="D777" i="6"/>
  <c r="J776" i="6"/>
  <c r="D776" i="6"/>
  <c r="J775" i="6"/>
  <c r="D775" i="6"/>
  <c r="J774" i="6"/>
  <c r="D774" i="6"/>
  <c r="D773" i="6"/>
  <c r="D772" i="6"/>
  <c r="D771" i="6"/>
  <c r="D770" i="6"/>
  <c r="D769" i="6"/>
  <c r="D768" i="6"/>
  <c r="D767" i="6"/>
  <c r="D766" i="6"/>
  <c r="D765" i="6"/>
  <c r="D764" i="6"/>
  <c r="D763" i="6"/>
  <c r="D762" i="6"/>
  <c r="D761" i="6"/>
  <c r="D760" i="6"/>
  <c r="D759" i="6"/>
  <c r="D758" i="6"/>
  <c r="D757" i="6"/>
  <c r="D756" i="6"/>
  <c r="D755" i="6"/>
  <c r="D754" i="6"/>
  <c r="D753" i="6"/>
  <c r="D752" i="6"/>
  <c r="J751" i="6"/>
  <c r="D751" i="6"/>
  <c r="J750" i="6"/>
  <c r="D750" i="6"/>
  <c r="J749" i="6"/>
  <c r="D749" i="6"/>
  <c r="D748" i="6"/>
  <c r="J747" i="6"/>
  <c r="D747" i="6"/>
  <c r="J746" i="6"/>
  <c r="D746" i="6"/>
  <c r="J745" i="6"/>
  <c r="D745" i="6"/>
  <c r="D744" i="6"/>
  <c r="D743" i="6"/>
  <c r="D742" i="6"/>
  <c r="D741" i="6"/>
  <c r="D740" i="6"/>
  <c r="J739" i="6"/>
  <c r="D739" i="6"/>
  <c r="J738" i="6"/>
  <c r="D738" i="6"/>
  <c r="J737" i="6"/>
  <c r="D737" i="6"/>
  <c r="J736" i="6"/>
  <c r="D736" i="6"/>
  <c r="J735" i="6"/>
  <c r="D735" i="6"/>
  <c r="J734" i="6"/>
  <c r="D734" i="6"/>
  <c r="J733" i="6"/>
  <c r="D733" i="6"/>
  <c r="D732" i="6"/>
  <c r="D731" i="6"/>
  <c r="D730" i="6"/>
  <c r="D729" i="6"/>
  <c r="D728" i="6"/>
  <c r="D727" i="6"/>
  <c r="D726" i="6"/>
  <c r="D725" i="6"/>
  <c r="D724" i="6"/>
  <c r="D723" i="6"/>
  <c r="D722" i="6"/>
  <c r="J721" i="6"/>
  <c r="D721" i="6"/>
  <c r="J720" i="6"/>
  <c r="D720" i="6"/>
  <c r="D719" i="6"/>
  <c r="J718" i="6"/>
  <c r="D718" i="6"/>
  <c r="J717" i="6"/>
  <c r="D717" i="6"/>
  <c r="J716" i="6"/>
  <c r="D716" i="6"/>
  <c r="J715" i="6"/>
  <c r="D715" i="6"/>
  <c r="D714" i="6"/>
  <c r="J713" i="6"/>
  <c r="D713" i="6"/>
  <c r="J712" i="6"/>
  <c r="D712" i="6"/>
  <c r="J711" i="6"/>
  <c r="D711" i="6"/>
  <c r="J710" i="6"/>
  <c r="D710" i="6"/>
  <c r="J709" i="6"/>
  <c r="D709" i="6"/>
  <c r="D708" i="6"/>
  <c r="D707" i="6"/>
  <c r="D706" i="6"/>
  <c r="D705" i="6"/>
  <c r="D704" i="6"/>
  <c r="D703" i="6"/>
  <c r="D702" i="6"/>
  <c r="D701" i="6"/>
  <c r="D700" i="6"/>
  <c r="J699" i="6"/>
  <c r="D699" i="6"/>
  <c r="D698" i="6"/>
  <c r="D697" i="6"/>
  <c r="D696" i="6"/>
  <c r="D695" i="6"/>
  <c r="D694" i="6"/>
  <c r="D693" i="6"/>
  <c r="D692" i="6"/>
  <c r="D691" i="6"/>
  <c r="D690" i="6"/>
  <c r="D689" i="6"/>
  <c r="D688" i="6"/>
  <c r="D687" i="6"/>
  <c r="D686" i="6"/>
  <c r="D685" i="6"/>
  <c r="D684" i="6"/>
  <c r="D683" i="6"/>
  <c r="D682" i="6"/>
  <c r="D681" i="6"/>
  <c r="D680" i="6"/>
  <c r="D679" i="6"/>
  <c r="D678" i="6"/>
  <c r="J677" i="6"/>
  <c r="D677" i="6"/>
  <c r="J676" i="6"/>
  <c r="D676" i="6"/>
  <c r="J675" i="6"/>
  <c r="D675" i="6"/>
  <c r="J674" i="6"/>
  <c r="D674" i="6"/>
  <c r="D673" i="6"/>
  <c r="D672" i="6"/>
  <c r="D671" i="6"/>
  <c r="D670" i="6"/>
  <c r="D669" i="6"/>
  <c r="J668" i="6"/>
  <c r="D668" i="6"/>
  <c r="D667" i="6"/>
  <c r="D666" i="6"/>
  <c r="D665" i="6"/>
  <c r="D664" i="6"/>
  <c r="J663" i="6"/>
  <c r="D663" i="6"/>
  <c r="D662" i="6"/>
  <c r="D661" i="6"/>
  <c r="D660" i="6"/>
  <c r="D659" i="6"/>
  <c r="D658" i="6"/>
  <c r="D657" i="6"/>
  <c r="D656" i="6"/>
  <c r="D655" i="6"/>
  <c r="D654" i="6"/>
  <c r="D653" i="6"/>
  <c r="D652" i="6"/>
  <c r="D651" i="6"/>
  <c r="D650" i="6"/>
  <c r="D649" i="6"/>
  <c r="D648" i="6"/>
  <c r="D647" i="6"/>
  <c r="D646" i="6"/>
  <c r="D645" i="6"/>
  <c r="D644" i="6"/>
  <c r="D643" i="6"/>
  <c r="D642" i="6"/>
  <c r="D641" i="6"/>
  <c r="D640" i="6"/>
  <c r="D639" i="6"/>
  <c r="D638" i="6"/>
  <c r="D637" i="6"/>
  <c r="J636" i="6"/>
  <c r="D636" i="6"/>
  <c r="D635" i="6"/>
  <c r="J634" i="6"/>
  <c r="D634" i="6"/>
  <c r="D633" i="6"/>
  <c r="D632" i="6"/>
  <c r="D631" i="6"/>
  <c r="D630" i="6"/>
  <c r="J629" i="6"/>
  <c r="D629" i="6"/>
  <c r="J628" i="6"/>
  <c r="D628" i="6"/>
  <c r="J627" i="6"/>
  <c r="D627" i="6"/>
  <c r="D626" i="6"/>
  <c r="D625" i="6"/>
  <c r="J624" i="6"/>
  <c r="D624" i="6"/>
  <c r="J623" i="6"/>
  <c r="D623" i="6"/>
  <c r="J622" i="6"/>
  <c r="D622" i="6"/>
  <c r="J621" i="6"/>
  <c r="D621" i="6"/>
  <c r="D620" i="6"/>
  <c r="D619" i="6"/>
  <c r="J618" i="6"/>
  <c r="D618" i="6"/>
  <c r="J617" i="6"/>
  <c r="D617" i="6"/>
  <c r="J616" i="6"/>
  <c r="D616" i="6"/>
  <c r="J615" i="6"/>
  <c r="D615" i="6"/>
  <c r="J614" i="6"/>
  <c r="D614" i="6"/>
  <c r="J613" i="6"/>
  <c r="D613" i="6"/>
  <c r="D612" i="6"/>
  <c r="J611" i="6"/>
  <c r="D611" i="6"/>
  <c r="J610" i="6"/>
  <c r="D610" i="6"/>
  <c r="J609" i="6"/>
  <c r="D609" i="6"/>
  <c r="J608" i="6"/>
  <c r="D608" i="6"/>
  <c r="J607" i="6"/>
  <c r="D607" i="6"/>
  <c r="J606" i="6"/>
  <c r="D606" i="6"/>
  <c r="D605" i="6"/>
  <c r="D604" i="6"/>
  <c r="D603" i="6"/>
  <c r="D602" i="6"/>
  <c r="D601" i="6"/>
  <c r="D600" i="6"/>
  <c r="D599" i="6"/>
  <c r="D598" i="6"/>
  <c r="D597" i="6"/>
  <c r="D596" i="6"/>
  <c r="D595" i="6"/>
  <c r="D594" i="6"/>
  <c r="D593" i="6"/>
  <c r="D592" i="6"/>
  <c r="D591" i="6"/>
  <c r="D590" i="6"/>
  <c r="D589" i="6"/>
  <c r="D588" i="6"/>
  <c r="D587" i="6"/>
  <c r="D586" i="6"/>
  <c r="D585" i="6"/>
  <c r="D584" i="6"/>
  <c r="D583" i="6"/>
  <c r="D582" i="6"/>
  <c r="D581" i="6"/>
  <c r="D580" i="6"/>
  <c r="D579" i="6"/>
  <c r="D578" i="6"/>
  <c r="D577" i="6"/>
  <c r="D576" i="6"/>
  <c r="D575" i="6"/>
  <c r="D574" i="6"/>
  <c r="D573" i="6"/>
  <c r="D572" i="6"/>
  <c r="D571" i="6"/>
  <c r="D570" i="6"/>
  <c r="D569" i="6"/>
  <c r="D568" i="6"/>
  <c r="D567" i="6"/>
  <c r="D566" i="6"/>
  <c r="D565" i="6"/>
  <c r="D564" i="6"/>
  <c r="D563" i="6"/>
  <c r="D562" i="6"/>
  <c r="D561" i="6"/>
  <c r="D560" i="6"/>
  <c r="D559" i="6"/>
  <c r="D558" i="6"/>
  <c r="D557" i="6"/>
  <c r="D556" i="6"/>
  <c r="D555" i="6"/>
  <c r="D554" i="6"/>
  <c r="D553" i="6"/>
  <c r="D552" i="6"/>
  <c r="D551" i="6"/>
  <c r="D550" i="6"/>
  <c r="D549" i="6"/>
  <c r="D548" i="6"/>
  <c r="D547" i="6"/>
  <c r="D546" i="6"/>
  <c r="D545" i="6"/>
  <c r="D544" i="6"/>
  <c r="D543" i="6"/>
  <c r="D542" i="6"/>
  <c r="D541" i="6"/>
  <c r="D540" i="6"/>
  <c r="D539" i="6"/>
  <c r="D538" i="6"/>
  <c r="D537" i="6"/>
  <c r="D536" i="6"/>
  <c r="D535" i="6"/>
  <c r="D534" i="6"/>
  <c r="D533" i="6"/>
  <c r="D532" i="6"/>
  <c r="D531" i="6"/>
  <c r="D530" i="6"/>
  <c r="D529" i="6"/>
  <c r="D528" i="6"/>
  <c r="D527" i="6"/>
  <c r="D526" i="6"/>
  <c r="D525" i="6"/>
  <c r="D524" i="6"/>
  <c r="D523" i="6"/>
  <c r="D522" i="6"/>
  <c r="D521" i="6"/>
  <c r="D520" i="6"/>
  <c r="D519" i="6"/>
  <c r="D518" i="6"/>
  <c r="D517" i="6"/>
  <c r="D516" i="6"/>
  <c r="D515" i="6"/>
  <c r="D514" i="6"/>
  <c r="D513" i="6"/>
  <c r="J512" i="6"/>
  <c r="D512" i="6"/>
  <c r="J511" i="6"/>
  <c r="D511" i="6"/>
  <c r="J510" i="6"/>
  <c r="D510" i="6"/>
  <c r="J509" i="6"/>
  <c r="D509" i="6"/>
  <c r="J508" i="6"/>
  <c r="D508" i="6"/>
  <c r="D507" i="6"/>
  <c r="D506" i="6"/>
  <c r="D505" i="6"/>
  <c r="D504" i="6"/>
  <c r="D503" i="6"/>
  <c r="D502" i="6"/>
  <c r="D501" i="6"/>
  <c r="D500" i="6"/>
  <c r="J499" i="6"/>
  <c r="D499" i="6"/>
  <c r="D498" i="6"/>
  <c r="J497" i="6"/>
  <c r="D497" i="6"/>
  <c r="J496" i="6"/>
  <c r="D496" i="6"/>
  <c r="D495" i="6"/>
  <c r="D494" i="6"/>
  <c r="D493" i="6"/>
  <c r="D492" i="6"/>
  <c r="J491" i="6"/>
  <c r="D491" i="6"/>
  <c r="J490" i="6"/>
  <c r="D490" i="6"/>
  <c r="J489" i="6"/>
  <c r="D489" i="6"/>
  <c r="J488" i="6"/>
  <c r="D488" i="6"/>
  <c r="J487" i="6"/>
  <c r="D487" i="6"/>
  <c r="J486" i="6"/>
  <c r="D486" i="6"/>
  <c r="J485" i="6"/>
  <c r="D485" i="6"/>
  <c r="J484" i="6"/>
  <c r="D484" i="6"/>
  <c r="J483" i="6"/>
  <c r="D483" i="6"/>
  <c r="J482" i="6"/>
  <c r="D482" i="6"/>
  <c r="J481" i="6"/>
  <c r="D481" i="6"/>
  <c r="J480" i="6"/>
  <c r="D480" i="6"/>
  <c r="J479" i="6"/>
  <c r="D479" i="6"/>
  <c r="J478" i="6"/>
  <c r="D478" i="6"/>
  <c r="J477" i="6"/>
  <c r="D477" i="6"/>
  <c r="J476" i="6"/>
  <c r="D476" i="6"/>
  <c r="J475" i="6"/>
  <c r="D475" i="6"/>
  <c r="J474" i="6"/>
  <c r="D474" i="6"/>
  <c r="J473" i="6"/>
  <c r="D473" i="6"/>
  <c r="J472" i="6"/>
  <c r="D472" i="6"/>
  <c r="J471" i="6"/>
  <c r="D471" i="6"/>
  <c r="J470" i="6"/>
  <c r="D470" i="6"/>
  <c r="J469" i="6"/>
  <c r="D469" i="6"/>
  <c r="J468" i="6"/>
  <c r="D468" i="6"/>
  <c r="J467" i="6"/>
  <c r="D467" i="6"/>
  <c r="J466" i="6"/>
  <c r="D466" i="6"/>
  <c r="J465" i="6"/>
  <c r="D465" i="6"/>
  <c r="J464" i="6"/>
  <c r="D464" i="6"/>
  <c r="J463" i="6"/>
  <c r="D463" i="6"/>
  <c r="J462" i="6"/>
  <c r="D462" i="6"/>
  <c r="J461" i="6"/>
  <c r="D461" i="6"/>
  <c r="J460" i="6"/>
  <c r="D460" i="6"/>
  <c r="J459" i="6"/>
  <c r="D459" i="6"/>
  <c r="J458" i="6"/>
  <c r="D458" i="6"/>
  <c r="J457" i="6"/>
  <c r="D457" i="6"/>
  <c r="J456" i="6"/>
  <c r="D456" i="6"/>
  <c r="J455" i="6"/>
  <c r="D455" i="6"/>
  <c r="J454" i="6"/>
  <c r="D454" i="6"/>
  <c r="J453" i="6"/>
  <c r="D453" i="6"/>
  <c r="J452" i="6"/>
  <c r="D452" i="6"/>
  <c r="D451" i="6"/>
  <c r="D450" i="6"/>
  <c r="J449" i="6"/>
  <c r="D449" i="6"/>
  <c r="J448" i="6"/>
  <c r="D448" i="6"/>
  <c r="J447" i="6"/>
  <c r="D447" i="6"/>
  <c r="D446" i="6"/>
  <c r="J445" i="6"/>
  <c r="D445" i="6"/>
  <c r="J444" i="6"/>
  <c r="D444" i="6"/>
  <c r="J443" i="6"/>
  <c r="D443" i="6"/>
  <c r="J442" i="6"/>
  <c r="D442" i="6"/>
  <c r="J441" i="6"/>
  <c r="D441" i="6"/>
  <c r="J440" i="6"/>
  <c r="D440" i="6"/>
  <c r="J439" i="6"/>
  <c r="D439" i="6"/>
  <c r="J438" i="6"/>
  <c r="D438" i="6"/>
  <c r="D437" i="6"/>
  <c r="D436" i="6"/>
  <c r="J435" i="6"/>
  <c r="D435" i="6"/>
  <c r="J434" i="6"/>
  <c r="D434" i="6"/>
  <c r="J433" i="6"/>
  <c r="D433" i="6"/>
  <c r="D432" i="6"/>
  <c r="J431" i="6"/>
  <c r="D431" i="6"/>
  <c r="J430" i="6"/>
  <c r="D430" i="6"/>
  <c r="J429" i="6"/>
  <c r="D429" i="6"/>
  <c r="J428" i="6"/>
  <c r="D428" i="6"/>
  <c r="J427" i="6"/>
  <c r="D427" i="6"/>
  <c r="J426" i="6"/>
  <c r="D426" i="6"/>
  <c r="J425" i="6"/>
  <c r="D425" i="6"/>
  <c r="J424" i="6"/>
  <c r="D424" i="6"/>
  <c r="J423" i="6"/>
  <c r="D423" i="6"/>
  <c r="J422" i="6"/>
  <c r="D422" i="6"/>
  <c r="J421" i="6"/>
  <c r="D421" i="6"/>
  <c r="J420" i="6"/>
  <c r="D420" i="6"/>
  <c r="J419" i="6"/>
  <c r="D419" i="6"/>
  <c r="J418" i="6"/>
  <c r="D418" i="6"/>
  <c r="J417" i="6"/>
  <c r="D417" i="6"/>
  <c r="J416" i="6"/>
  <c r="D416" i="6"/>
  <c r="J415" i="6"/>
  <c r="D415" i="6"/>
  <c r="D414" i="6"/>
  <c r="J413" i="6"/>
  <c r="D413" i="6"/>
  <c r="J412" i="6"/>
  <c r="D412" i="6"/>
  <c r="D411" i="6"/>
  <c r="D410" i="6"/>
  <c r="D409" i="6"/>
  <c r="D408" i="6"/>
  <c r="D407" i="6"/>
  <c r="D406" i="6"/>
  <c r="J405" i="6"/>
  <c r="D405" i="6"/>
  <c r="J404" i="6"/>
  <c r="D404" i="6"/>
  <c r="J403" i="6"/>
  <c r="D403" i="6"/>
  <c r="J402" i="6"/>
  <c r="D402" i="6"/>
  <c r="J401" i="6"/>
  <c r="D401" i="6"/>
  <c r="J400" i="6"/>
  <c r="D400" i="6"/>
  <c r="J399" i="6"/>
  <c r="D399" i="6"/>
  <c r="J398" i="6"/>
  <c r="D398" i="6"/>
  <c r="J397" i="6"/>
  <c r="D397" i="6"/>
  <c r="J396" i="6"/>
  <c r="D396" i="6"/>
  <c r="J395" i="6"/>
  <c r="D395" i="6"/>
  <c r="J394" i="6"/>
  <c r="D394" i="6"/>
  <c r="J393" i="6"/>
  <c r="D393" i="6"/>
  <c r="J392" i="6"/>
  <c r="D392" i="6"/>
  <c r="J391" i="6"/>
  <c r="D390" i="6"/>
  <c r="D389" i="6"/>
  <c r="J388" i="6"/>
  <c r="D388" i="6"/>
  <c r="D387" i="6"/>
  <c r="D386" i="6"/>
  <c r="J385" i="6"/>
  <c r="D385" i="6"/>
  <c r="J384" i="6"/>
  <c r="D384" i="6"/>
  <c r="J383" i="6"/>
  <c r="D383" i="6"/>
  <c r="D382" i="6"/>
  <c r="D381" i="6"/>
  <c r="D380" i="6"/>
  <c r="J379" i="6"/>
  <c r="D379" i="6"/>
  <c r="D378" i="6"/>
  <c r="D377" i="6"/>
  <c r="D376" i="6"/>
  <c r="D375" i="6"/>
  <c r="D374" i="6"/>
  <c r="D373" i="6"/>
  <c r="D372" i="6"/>
  <c r="D371" i="6"/>
  <c r="D370" i="6"/>
  <c r="D369" i="6"/>
  <c r="D368" i="6"/>
  <c r="D367" i="6"/>
  <c r="D366" i="6"/>
  <c r="D365" i="6"/>
  <c r="D364" i="6"/>
  <c r="D363" i="6"/>
  <c r="D362" i="6"/>
  <c r="D361" i="6"/>
  <c r="J360" i="6"/>
  <c r="D360" i="6"/>
  <c r="D359" i="6"/>
  <c r="D358" i="6"/>
  <c r="D357" i="6"/>
  <c r="J356" i="6"/>
  <c r="D356" i="6"/>
  <c r="D355" i="6"/>
  <c r="D354" i="6"/>
  <c r="J353" i="6"/>
  <c r="D353" i="6"/>
  <c r="D352" i="6"/>
  <c r="D351" i="6"/>
  <c r="D350" i="6"/>
  <c r="D349" i="6"/>
  <c r="J348" i="6"/>
  <c r="D348" i="6"/>
  <c r="D347" i="6"/>
  <c r="D346" i="6"/>
  <c r="D345" i="6"/>
  <c r="D344" i="6"/>
  <c r="D343" i="6"/>
  <c r="D342" i="6"/>
  <c r="D341" i="6"/>
  <c r="D340" i="6"/>
  <c r="D339" i="6"/>
  <c r="D338" i="6"/>
  <c r="D337" i="6"/>
  <c r="D336" i="6"/>
  <c r="D335" i="6"/>
  <c r="D334" i="6"/>
  <c r="D333" i="6"/>
  <c r="D332" i="6"/>
  <c r="D331" i="6"/>
  <c r="J330" i="6"/>
  <c r="D330" i="6"/>
  <c r="J329" i="6"/>
  <c r="D329" i="6"/>
  <c r="J328" i="6"/>
  <c r="D328" i="6"/>
  <c r="J327" i="6"/>
  <c r="D327" i="6"/>
  <c r="J326" i="6"/>
  <c r="D326" i="6"/>
  <c r="J325" i="6"/>
  <c r="D325" i="6"/>
  <c r="J324" i="6"/>
  <c r="D324" i="6"/>
  <c r="J323" i="6"/>
  <c r="D323" i="6"/>
  <c r="J322" i="6"/>
  <c r="D322" i="6"/>
  <c r="D321" i="6"/>
  <c r="D320" i="6"/>
  <c r="J319" i="6"/>
  <c r="D319" i="6"/>
  <c r="D318" i="6"/>
  <c r="J317" i="6"/>
  <c r="D317" i="6"/>
  <c r="D316" i="6"/>
  <c r="J315" i="6"/>
  <c r="D315" i="6"/>
  <c r="D314" i="6"/>
  <c r="J313" i="6"/>
  <c r="D313" i="6"/>
  <c r="D312" i="6"/>
  <c r="J311" i="6"/>
  <c r="D311" i="6"/>
  <c r="D310" i="6"/>
  <c r="D309" i="6"/>
  <c r="J308" i="6"/>
  <c r="D308" i="6"/>
  <c r="D307" i="6"/>
  <c r="D306" i="6"/>
  <c r="J305" i="6"/>
  <c r="D305" i="6"/>
  <c r="J304" i="6"/>
  <c r="D304" i="6"/>
  <c r="J303" i="6"/>
  <c r="D303" i="6"/>
  <c r="J302" i="6"/>
  <c r="D302" i="6"/>
  <c r="J301" i="6"/>
  <c r="D301" i="6"/>
  <c r="J300" i="6"/>
  <c r="D300" i="6"/>
  <c r="J299" i="6"/>
  <c r="D299" i="6"/>
  <c r="D298" i="6"/>
  <c r="D297" i="6"/>
  <c r="D296" i="6"/>
  <c r="D295" i="6"/>
  <c r="D294" i="6"/>
  <c r="D293" i="6"/>
  <c r="D292" i="6"/>
  <c r="D291" i="6"/>
  <c r="D290" i="6"/>
  <c r="D289" i="6"/>
  <c r="J288" i="6"/>
  <c r="D288" i="6"/>
  <c r="D287" i="6"/>
  <c r="D286" i="6"/>
  <c r="J285" i="6"/>
  <c r="D285" i="6"/>
  <c r="D284" i="6"/>
  <c r="D283" i="6"/>
  <c r="D282" i="6"/>
  <c r="D281" i="6"/>
  <c r="D280" i="6"/>
  <c r="D279" i="6"/>
  <c r="D278" i="6"/>
  <c r="D277" i="6"/>
  <c r="D276" i="6"/>
  <c r="D275" i="6"/>
  <c r="D274" i="6"/>
  <c r="J273" i="6"/>
  <c r="D273" i="6"/>
  <c r="D272" i="6"/>
  <c r="J271" i="6"/>
  <c r="D271" i="6"/>
  <c r="D270" i="6"/>
  <c r="J269" i="6"/>
  <c r="D269" i="6"/>
  <c r="D268" i="6"/>
  <c r="J267" i="6"/>
  <c r="D267" i="6"/>
  <c r="D266" i="6"/>
  <c r="J265" i="6"/>
  <c r="D265" i="6"/>
  <c r="J264" i="6"/>
  <c r="D264" i="6"/>
  <c r="J263" i="6"/>
  <c r="D263" i="6"/>
  <c r="J262" i="6"/>
  <c r="D262" i="6"/>
  <c r="J261" i="6"/>
  <c r="D261" i="6"/>
  <c r="J260" i="6"/>
  <c r="D260" i="6"/>
  <c r="D259" i="6"/>
  <c r="J258" i="6"/>
  <c r="D258" i="6"/>
  <c r="D257" i="6"/>
  <c r="J256" i="6"/>
  <c r="D256" i="6"/>
  <c r="D255" i="6"/>
  <c r="J254" i="6"/>
  <c r="D254" i="6"/>
  <c r="D253" i="6"/>
  <c r="D252" i="6"/>
  <c r="D251" i="6"/>
  <c r="D250" i="6"/>
  <c r="D249" i="6"/>
  <c r="J248" i="6"/>
  <c r="D248" i="6"/>
  <c r="D247" i="6"/>
  <c r="D246" i="6"/>
  <c r="J245" i="6"/>
  <c r="D245" i="6"/>
  <c r="D244" i="6"/>
  <c r="J243" i="6"/>
  <c r="D243" i="6"/>
  <c r="D242" i="6"/>
  <c r="J241" i="6"/>
  <c r="D241" i="6"/>
  <c r="D240" i="6"/>
  <c r="J239" i="6"/>
  <c r="D239" i="6"/>
  <c r="D238" i="6"/>
  <c r="J237" i="6"/>
  <c r="D237" i="6"/>
  <c r="D236" i="6"/>
  <c r="J235" i="6"/>
  <c r="D235" i="6"/>
  <c r="D234" i="6"/>
  <c r="D233" i="6"/>
  <c r="D232" i="6"/>
  <c r="D231" i="6"/>
  <c r="D230" i="6"/>
  <c r="D229" i="6"/>
  <c r="D228" i="6"/>
  <c r="D227" i="6"/>
  <c r="J226" i="6"/>
  <c r="D226" i="6"/>
  <c r="D225" i="6"/>
  <c r="D224" i="6"/>
  <c r="J223" i="6"/>
  <c r="D223" i="6"/>
  <c r="J222" i="6"/>
  <c r="D222" i="6"/>
  <c r="D221" i="6"/>
  <c r="D220" i="6"/>
  <c r="D219" i="6"/>
  <c r="J218" i="6"/>
  <c r="D218" i="6"/>
  <c r="D217" i="6"/>
  <c r="J216" i="6"/>
  <c r="D216" i="6"/>
  <c r="D215" i="6"/>
  <c r="J214" i="6"/>
  <c r="D214" i="6"/>
  <c r="D213" i="6"/>
  <c r="D212" i="6"/>
  <c r="D211" i="6"/>
  <c r="D210" i="6"/>
  <c r="D209" i="6"/>
  <c r="D208" i="6"/>
  <c r="D207" i="6"/>
  <c r="D206" i="6"/>
  <c r="D205" i="6"/>
  <c r="D204" i="6"/>
  <c r="J203" i="6"/>
  <c r="D203" i="6"/>
  <c r="D202" i="6"/>
  <c r="D201" i="6"/>
  <c r="J200" i="6"/>
  <c r="D200" i="6"/>
  <c r="J199" i="6"/>
  <c r="D199" i="6"/>
  <c r="J198" i="6"/>
  <c r="D198" i="6"/>
  <c r="J197" i="6"/>
  <c r="D197" i="6"/>
  <c r="D196" i="6"/>
  <c r="D195" i="6"/>
  <c r="D194" i="6"/>
  <c r="D193" i="6"/>
  <c r="D192" i="6"/>
  <c r="D191" i="6"/>
  <c r="D190" i="6"/>
  <c r="D189" i="6"/>
  <c r="D188" i="6"/>
  <c r="D187" i="6"/>
  <c r="D186" i="6"/>
  <c r="D185" i="6"/>
  <c r="D184" i="6"/>
  <c r="J183" i="6"/>
  <c r="D183" i="6"/>
  <c r="J182" i="6"/>
  <c r="D182" i="6"/>
  <c r="J181" i="6"/>
  <c r="D181" i="6"/>
  <c r="J180" i="6"/>
  <c r="D180" i="6"/>
  <c r="J179" i="6"/>
  <c r="D179" i="6"/>
  <c r="D178" i="6"/>
  <c r="D177" i="6"/>
  <c r="D176" i="6"/>
  <c r="D175" i="6"/>
  <c r="D174" i="6"/>
  <c r="D173" i="6"/>
  <c r="D172" i="6"/>
  <c r="D171" i="6"/>
  <c r="D170" i="6"/>
  <c r="D169" i="6"/>
  <c r="D168" i="6"/>
  <c r="D167" i="6"/>
  <c r="J166" i="6"/>
  <c r="D166" i="6"/>
  <c r="D165" i="6"/>
  <c r="J164" i="6"/>
  <c r="D164" i="6"/>
  <c r="J163" i="6"/>
  <c r="D163" i="6"/>
  <c r="D162" i="6"/>
  <c r="J161" i="6"/>
  <c r="D161" i="6"/>
  <c r="D160" i="6"/>
  <c r="J159" i="6"/>
  <c r="D159" i="6"/>
  <c r="J158" i="6"/>
  <c r="D158" i="6"/>
  <c r="J157" i="6"/>
  <c r="D157" i="6"/>
  <c r="D156" i="6"/>
  <c r="D155" i="6"/>
  <c r="J154" i="6"/>
  <c r="D154" i="6"/>
  <c r="D153" i="6"/>
  <c r="D152" i="6"/>
  <c r="D151" i="6"/>
  <c r="D150" i="6"/>
  <c r="D149" i="6"/>
  <c r="D148" i="6"/>
  <c r="D147" i="6"/>
  <c r="D146" i="6"/>
  <c r="D145" i="6"/>
  <c r="D144" i="6"/>
  <c r="D143" i="6"/>
  <c r="D142" i="6"/>
  <c r="D141" i="6"/>
  <c r="D140" i="6"/>
  <c r="D139" i="6"/>
  <c r="J138" i="6"/>
  <c r="D138" i="6"/>
  <c r="J137" i="6"/>
  <c r="D137" i="6"/>
  <c r="J136" i="6"/>
  <c r="D136" i="6"/>
  <c r="J135" i="6"/>
  <c r="D135" i="6"/>
  <c r="D134" i="6"/>
  <c r="D133" i="6"/>
  <c r="J132" i="6"/>
  <c r="D132" i="6"/>
  <c r="D131" i="6"/>
  <c r="D130" i="6"/>
  <c r="D129" i="6"/>
  <c r="J128" i="6"/>
  <c r="D128" i="6"/>
  <c r="J127" i="6"/>
  <c r="D127" i="6"/>
  <c r="J126" i="6"/>
  <c r="D126" i="6"/>
  <c r="J125" i="6"/>
  <c r="D125" i="6"/>
  <c r="D124" i="6"/>
  <c r="D123" i="6"/>
  <c r="D122" i="6"/>
  <c r="D121" i="6"/>
  <c r="D120" i="6"/>
  <c r="D119" i="6"/>
  <c r="D118" i="6"/>
  <c r="D117" i="6"/>
  <c r="D116" i="6"/>
  <c r="D115" i="6"/>
  <c r="D114" i="6"/>
  <c r="D113" i="6"/>
  <c r="D112" i="6"/>
  <c r="D111" i="6"/>
  <c r="D110" i="6"/>
  <c r="D109" i="6"/>
  <c r="D108" i="6"/>
  <c r="D107" i="6"/>
  <c r="D106" i="6"/>
  <c r="D105" i="6"/>
  <c r="D104" i="6"/>
  <c r="D103" i="6"/>
  <c r="D102" i="6"/>
  <c r="D101" i="6"/>
  <c r="D100" i="6"/>
  <c r="D99" i="6"/>
  <c r="D98" i="6"/>
  <c r="D97" i="6"/>
  <c r="D96" i="6"/>
  <c r="D95" i="6"/>
  <c r="D94" i="6"/>
  <c r="D93" i="6"/>
  <c r="D92" i="6"/>
  <c r="D91" i="6"/>
  <c r="D90" i="6"/>
  <c r="D89" i="6"/>
  <c r="D88" i="6"/>
  <c r="D87" i="6"/>
  <c r="D86" i="6"/>
  <c r="D85" i="6"/>
  <c r="D84" i="6"/>
  <c r="D83" i="6"/>
  <c r="D82" i="6"/>
  <c r="D81" i="6"/>
  <c r="D80" i="6"/>
  <c r="D79" i="6"/>
  <c r="D78" i="6"/>
  <c r="D77" i="6"/>
  <c r="D76" i="6"/>
  <c r="D75" i="6"/>
  <c r="D74" i="6"/>
  <c r="D73" i="6"/>
  <c r="D72" i="6"/>
  <c r="D71" i="6"/>
  <c r="D70" i="6"/>
  <c r="D69" i="6"/>
  <c r="D68" i="6"/>
  <c r="D67" i="6"/>
  <c r="D66" i="6"/>
  <c r="D65" i="6"/>
  <c r="D64" i="6"/>
  <c r="D63" i="6"/>
  <c r="D62" i="6"/>
  <c r="D61" i="6"/>
  <c r="D60" i="6"/>
  <c r="D59" i="6"/>
  <c r="D58" i="6"/>
  <c r="D57" i="6"/>
  <c r="D56" i="6"/>
  <c r="D55" i="6"/>
  <c r="D54" i="6"/>
  <c r="D53" i="6"/>
  <c r="D52" i="6"/>
  <c r="D51" i="6"/>
  <c r="D50" i="6"/>
  <c r="D49" i="6"/>
  <c r="J48" i="6"/>
  <c r="D48" i="6"/>
  <c r="J47" i="6"/>
  <c r="D47" i="6"/>
  <c r="J46" i="6"/>
  <c r="D46" i="6"/>
  <c r="J45" i="6"/>
  <c r="D45" i="6"/>
  <c r="J44" i="6"/>
  <c r="D44" i="6"/>
  <c r="J43" i="6"/>
  <c r="D43" i="6"/>
  <c r="J42" i="6"/>
  <c r="D42" i="6"/>
  <c r="J41" i="6"/>
  <c r="D41" i="6"/>
  <c r="J40" i="6"/>
  <c r="D40" i="6"/>
  <c r="J39" i="6"/>
  <c r="D39" i="6"/>
  <c r="J38" i="6"/>
  <c r="D38" i="6"/>
  <c r="J37" i="6"/>
  <c r="D37" i="6"/>
  <c r="J36" i="6"/>
  <c r="D36" i="6"/>
  <c r="J35" i="6"/>
  <c r="D35" i="6"/>
  <c r="J34" i="6"/>
  <c r="D34" i="6"/>
  <c r="D33" i="6"/>
  <c r="D32" i="6"/>
  <c r="D31" i="6"/>
  <c r="D30" i="6"/>
  <c r="D29" i="6"/>
  <c r="D28" i="6"/>
  <c r="D27" i="6"/>
  <c r="D26" i="6"/>
  <c r="D25" i="6"/>
  <c r="D24" i="6"/>
  <c r="D23" i="6"/>
  <c r="D22" i="6"/>
  <c r="D21" i="6"/>
  <c r="D20" i="6"/>
  <c r="D19" i="6"/>
  <c r="D18" i="6"/>
  <c r="D17" i="6"/>
  <c r="D16" i="6"/>
  <c r="D15" i="6"/>
  <c r="D14" i="6"/>
  <c r="D13" i="6"/>
  <c r="D12" i="6"/>
  <c r="D11" i="6"/>
  <c r="D10" i="6"/>
  <c r="D9" i="6"/>
  <c r="D8" i="6"/>
  <c r="D7" i="6"/>
  <c r="D6" i="6"/>
  <c r="D5" i="6"/>
  <c r="D4" i="6"/>
  <c r="D3" i="6"/>
  <c r="D17" i="58" l="1"/>
  <c r="D18" i="58" s="1"/>
  <c r="F33" i="31"/>
  <c r="F34" i="31" s="1"/>
  <c r="F29" i="30"/>
  <c r="F30" i="30" s="1"/>
  <c r="D18" i="20"/>
  <c r="D19" i="20" s="1"/>
  <c r="D15" i="19"/>
  <c r="D16" i="19" s="1"/>
  <c r="D24" i="16"/>
  <c r="D25" i="16" s="1"/>
  <c r="E27" i="15"/>
  <c r="E28" i="15" s="1"/>
  <c r="D26" i="13"/>
  <c r="D27" i="13" s="1"/>
  <c r="D17" i="72"/>
  <c r="D19" i="68"/>
  <c r="E21" i="65"/>
  <c r="D19" i="59"/>
  <c r="D15" i="54"/>
  <c r="D16" i="54" s="1"/>
  <c r="E19" i="14"/>
  <c r="E20" i="14" s="1"/>
  <c r="D43" i="9"/>
  <c r="D44" i="9" s="1"/>
  <c r="F27" i="35"/>
  <c r="F28" i="35" s="1"/>
  <c r="E29" i="36"/>
  <c r="E30" i="36" s="1"/>
  <c r="D20" i="23"/>
  <c r="D21" i="23" s="1"/>
  <c r="D18" i="55"/>
  <c r="D19" i="55" s="1"/>
  <c r="D21" i="70"/>
  <c r="D19" i="89"/>
  <c r="D20" i="89" s="1"/>
  <c r="D20" i="82"/>
  <c r="D20" i="76"/>
  <c r="D16" i="50"/>
  <c r="D17" i="50" s="1"/>
  <c r="D16" i="39"/>
  <c r="D17" i="39" s="1"/>
  <c r="E19" i="38"/>
  <c r="E20" i="38" s="1"/>
  <c r="D18" i="37"/>
  <c r="D19" i="37" s="1"/>
  <c r="D25" i="32"/>
  <c r="D26" i="32" s="1"/>
  <c r="F28" i="21"/>
  <c r="D22" i="74"/>
  <c r="D19" i="71"/>
  <c r="E22" i="66"/>
  <c r="D18" i="62"/>
  <c r="D17" i="61"/>
  <c r="D17" i="6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<sst xmlns="http://schemas.openxmlformats.org/spreadsheetml/2006/main" count="6408" uniqueCount="1709">
  <si>
    <t>Glosario de acrónimos</t>
  </si>
  <si>
    <t>Glosario de términos</t>
  </si>
  <si>
    <t>Glosario de normativa aplicable</t>
  </si>
  <si>
    <t>Aplicación paso a paso</t>
  </si>
  <si>
    <t>Mitigación del Cambio Climático</t>
  </si>
  <si>
    <t>ACRÓNIMO</t>
  </si>
  <si>
    <t>TÉRMINO</t>
  </si>
  <si>
    <t>DA</t>
  </si>
  <si>
    <t>Acto delegado</t>
  </si>
  <si>
    <t>CTS</t>
  </si>
  <si>
    <t>Criterios Técnicos de Selección</t>
  </si>
  <si>
    <t>UE</t>
  </si>
  <si>
    <t>Unión Europea</t>
  </si>
  <si>
    <t>OIT</t>
  </si>
  <si>
    <t>Organización Internacional del Trabajo</t>
  </si>
  <si>
    <t>OCDE</t>
  </si>
  <si>
    <t>Organización para la Cooperación y el Desarrollo Económico</t>
  </si>
  <si>
    <t>NFRD</t>
  </si>
  <si>
    <t>Non-Financial Reporting Directive</t>
  </si>
  <si>
    <t>DEFINICIÓN</t>
  </si>
  <si>
    <t>FUENTE</t>
  </si>
  <si>
    <t>LINK</t>
  </si>
  <si>
    <t>&lt;&lt;Objetivo medioambiental&gt;&gt;</t>
  </si>
  <si>
    <t>Uno de los seis objetivos medioambientales: 
1. Mitigación del cambio climático. 
2. Adaptación al cambio climático.
3. Uso sostenible y protección de los recursos hídricos y marinos.
4. Transición hacia una economía circular. 
5. Prevención y control de la contaminación. 
6. Protección y recuperación de la biodiversidad y los ecosistemas.</t>
  </si>
  <si>
    <t>Art. 9 del Reglamento Delegado de 6.07.21</t>
  </si>
  <si>
    <t>&lt;&lt;Actividad elegible&gt;&gt;</t>
  </si>
  <si>
    <r>
      <rPr>
        <sz val="8"/>
        <color rgb="FF3F3F3F"/>
        <rFont val="Arial"/>
      </rPr>
      <t>Actividad descrita en los actos delegados adoptados en virtud del mandato que realiza la Taxonomía a la Comisión para adoptar un acto delegado para cada uno de los 6 objetivos medioambientales de la Taxonomía climática (art.9),</t>
    </r>
    <r>
      <rPr>
        <b/>
        <sz val="8"/>
        <color rgb="FF3F3F3F"/>
        <rFont val="Arial"/>
      </rPr>
      <t xml:space="preserve"> independientemente que si esa actividad económica cumple alguno o todos los criterios técnicos de selección establecidos en dichos actos delegados. </t>
    </r>
  </si>
  <si>
    <t>Art. 1.5 del Reglamento Delegado de 6.07.21</t>
  </si>
  <si>
    <t>&lt;&lt;Actividad no elegible&gt;&gt;</t>
  </si>
  <si>
    <t>Actividad no descrita en los actos delegados adoptados en virtud del mandato que realiza la Taxonomía a la Comisión para adoptar un acto delegado para cada uno de los 6 objetivos medioambientales de la Taxonomía climática (art.9)</t>
  </si>
  <si>
    <t>Art. 1.6 del Reglamento Delegado de 6.07.21</t>
  </si>
  <si>
    <t>&lt;&lt;Actividad alineada&gt;&gt;</t>
  </si>
  <si>
    <r>
      <rPr>
        <sz val="8"/>
        <color rgb="FF3F3F3F"/>
        <rFont val="Arial"/>
      </rPr>
      <t xml:space="preserve">Actividad que </t>
    </r>
    <r>
      <rPr>
        <b/>
        <sz val="8"/>
        <color rgb="FF3F3F3F"/>
        <rFont val="Arial"/>
      </rPr>
      <t>cumple con los requisitos establecidos en el artículo 3 del Reglamento (UE) 2020/852</t>
    </r>
    <r>
      <rPr>
        <sz val="8"/>
        <color rgb="FF3F3F3F"/>
        <rFont val="Arial"/>
      </rPr>
      <t xml:space="preserve">, que establece que: 
</t>
    </r>
    <r>
      <rPr>
        <b/>
        <sz val="8"/>
        <color rgb="FF3F3F3F"/>
        <rFont val="Arial"/>
      </rPr>
      <t>1. Contribuya sustancialmente a uno o varios de los objetivos medioambientales</t>
    </r>
    <r>
      <rPr>
        <sz val="8"/>
        <color rgb="FF3F3F3F"/>
        <rFont val="Arial"/>
      </rPr>
      <t xml:space="preserve"> de la Taxonomía (art. 9); 
</t>
    </r>
    <r>
      <rPr>
        <b/>
        <sz val="8"/>
        <color rgb="FF3F3F3F"/>
        <rFont val="Arial"/>
      </rPr>
      <t xml:space="preserve">2. No cause perjuicio significativo </t>
    </r>
    <r>
      <rPr>
        <sz val="8"/>
        <color rgb="FF3F3F3F"/>
        <rFont val="Arial"/>
      </rPr>
      <t xml:space="preserve">a alguno de los objetivos medioambientales de la Taxonomía (art. 9); y
3. Se lleve a cabo </t>
    </r>
    <r>
      <rPr>
        <b/>
        <sz val="8"/>
        <color rgb="FF3F3F3F"/>
        <rFont val="Arial"/>
      </rPr>
      <t>de conformidad con las garantías mínimas establecidas</t>
    </r>
    <r>
      <rPr>
        <sz val="8"/>
        <color rgb="FF3F3F3F"/>
        <rFont val="Arial"/>
      </rPr>
      <t xml:space="preserve"> (Directrices de la OCDE, principios rectores de las Naciones Unidas, y principios y derechos en los ocho convenios de la Declaración de la OIT)
4. Se </t>
    </r>
    <r>
      <rPr>
        <b/>
        <sz val="8"/>
        <color rgb="FF3F3F3F"/>
        <rFont val="Arial"/>
      </rPr>
      <t>ajuste a los criterios técnicos de selección</t>
    </r>
    <r>
      <rPr>
        <sz val="8"/>
        <color rgb="FF3F3F3F"/>
        <rFont val="Arial"/>
      </rPr>
      <t xml:space="preserve"> que hayan sido establecidos por los Reglamentos Delegados para cada uno de los objetivos medioambientales. </t>
    </r>
  </si>
  <si>
    <t>Art. 1.2 del Reglamento Delegado de 6.07.21</t>
  </si>
  <si>
    <t>&lt;&lt;Actividad que contribuye sustancialmente&gt;&gt;</t>
  </si>
  <si>
    <r>
      <rPr>
        <sz val="8"/>
        <color rgb="FF3F3F3F"/>
        <rFont val="Arial"/>
      </rPr>
      <t xml:space="preserve">Actividad económica que contribuye sustancialmente a alcanzar uno o varios de los objetivos medioambientales establecidos en la Taxonomía, </t>
    </r>
    <r>
      <rPr>
        <b/>
        <sz val="8"/>
        <color rgb="FF3F3F3F"/>
        <rFont val="Arial"/>
      </rPr>
      <t xml:space="preserve">cuando permita directamente a otras actiividades realizar una contribución sustancial a uno o varios de dichos objetivos. </t>
    </r>
  </si>
  <si>
    <t>Párrafo 42, Exposición de Motivos del Reglamento de la Taxonomía, R (UE) 2020/852.</t>
  </si>
  <si>
    <t>&lt;&lt;Actividad de transición&gt;&gt;</t>
  </si>
  <si>
    <r>
      <rPr>
        <sz val="8"/>
        <color rgb="FF3F3F3F"/>
        <rFont val="Arial"/>
      </rPr>
      <t xml:space="preserve">Aquellas actividades para las que </t>
    </r>
    <r>
      <rPr>
        <b/>
        <sz val="8"/>
        <color rgb="FF3F3F3F"/>
        <rFont val="Arial"/>
      </rPr>
      <t xml:space="preserve">no existe una alternativa 
tecnológica o económicamente viable de bajas emisiones de carbono, </t>
    </r>
    <r>
      <rPr>
        <sz val="8"/>
        <color rgb="FF3F3F3F"/>
        <rFont val="Arial"/>
      </rPr>
      <t>pero que 
apoyan la transición hacia una economía climáticamente neutra mediante la 
eliminación progresiva de las emisiones de gases de efecto invernadero.</t>
    </r>
  </si>
  <si>
    <t>Art. 1.3 del Reglamento Delegado de 6.07.21</t>
  </si>
  <si>
    <t>&lt;&lt;Actividad facilitadora&gt;&gt;</t>
  </si>
  <si>
    <r>
      <rPr>
        <sz val="8"/>
        <color rgb="FF3F3F3F"/>
        <rFont val="Arial"/>
      </rPr>
      <t xml:space="preserve">Actividad que permite directamente que otras actividades realicen una </t>
    </r>
    <r>
      <rPr>
        <b/>
        <sz val="8"/>
        <color rgb="FF3F3F3F"/>
        <rFont val="Arial"/>
      </rPr>
      <t>contribución sustancial a uno o varios de los 6 objetivos medioambientales de la Taxonomía</t>
    </r>
    <r>
      <rPr>
        <sz val="8"/>
        <color rgb="FF3F3F3F"/>
        <rFont val="Arial"/>
      </rPr>
      <t xml:space="preserve">, siempre y cuando cumpla los siguientes requisitos:
- </t>
    </r>
    <r>
      <rPr>
        <b/>
        <sz val="8"/>
        <color rgb="FF3F3F3F"/>
        <rFont val="Arial"/>
      </rPr>
      <t>No suponga la retención de activos</t>
    </r>
    <r>
      <rPr>
        <sz val="8"/>
        <color rgb="FF3F3F3F"/>
        <rFont val="Arial"/>
      </rPr>
      <t xml:space="preserve"> que perjudiquen a los objetivos medioambientales a largo plazo, y 
- Tenga un </t>
    </r>
    <r>
      <rPr>
        <b/>
        <sz val="8"/>
        <color rgb="FF3F3F3F"/>
        <rFont val="Arial"/>
      </rPr>
      <t>efecto medioambiental positivo.</t>
    </r>
  </si>
  <si>
    <t>Art. 1.4 del Reglamento Delegado de 6.07.21</t>
  </si>
  <si>
    <t>NOMBRE DE LA NORMA APLICABLE</t>
  </si>
  <si>
    <t>ABREVIATURA</t>
  </si>
  <si>
    <t>ENTIDADES SUJETAS</t>
  </si>
  <si>
    <t>ENTRADA EN VIGOR</t>
  </si>
  <si>
    <t>Taxonomía Climática</t>
  </si>
  <si>
    <t>Reglamento (UE) 2020/852 del Parlamento Europeo y del Consejo de 18 de junio de 2020 relativo al establecimiento de un marco para facilitar las inversiones sostenibles y por el que se modifica el Reglamento (UE) 2019/2088</t>
  </si>
  <si>
    <t>Reglamento de la Taxonomía climática</t>
  </si>
  <si>
    <t>Entidades sujetas a NFRD y Participantes en los mercados financieros que ofrezcan productos financieros</t>
  </si>
  <si>
    <t>Junio 2020</t>
  </si>
  <si>
    <t>Reglamento 2020/852</t>
  </si>
  <si>
    <t>REGLAMENTO DELEGADO (UE) …/... DE LA COMISIÓN
de 6.4.2021 por el que se completa el Reglamento (UE) 2020/852 del Parlamento Europeo y del Consejo y por el que se establecen los criterios técnicos de selección para determinar las condiciones en las que se considera que una actividad económica contribuye de forma sustancial a la mitigación del cambio climático o a la adaptación al mismo, y para determinar si esa actividad económica no causa un perjuicio significativo a ninguno de los demás objetivos ambientales</t>
  </si>
  <si>
    <t>Acto Delegado de Abril de 2021 para los objetivos de mitigación y adaptación al cambio climático</t>
  </si>
  <si>
    <t>Junio 2021</t>
  </si>
  <si>
    <t>DA Climático Abril 2021</t>
  </si>
  <si>
    <t>ANEXO I Criterios técnicos de selección para determinar las condiciones en las que se considera que una actividad económica contribuye de forma sustancial a la mitigación del cambio climático y para determinar si esa actividad económica no causa un perjuicio significativo a ninguno de los demás objetivos medioambientales</t>
  </si>
  <si>
    <t>Anexo I DA Abril 2021 (mitigación)</t>
  </si>
  <si>
    <t>Anexo I DA Climático (Abril 2021)</t>
  </si>
  <si>
    <t>ANEXO II Criterios técnicos de selección para determinar las condiciones en las que se considera que una actividad económica contribuye de forma sustancial a la adaptación al cambio climático y para determinar si esa actividad económica no causa un perjuicio significativo a ninguno de los demás objetivos ambientales</t>
  </si>
  <si>
    <t>Anexo I DA Abril 2021 (adaptación)</t>
  </si>
  <si>
    <t>Anexo II DA Climático (Abril 2021)</t>
  </si>
  <si>
    <t>REGLAMENTO DELEGADO DE LA COMISIÓN (UE) .../... de 6.7.2021 por el que se completa el Reglamento (UE) 2020/852 del Parlamento Europeo y del Consejo, especificando el contenido y la presentación de la información que deben divulgar las empresas sujetas a los artículos 19 bis o 29 bis de la Directiva 2013/34/UE relativa a las actividades económicas ambientalmente sostenibles, y especificando la metodología para cumplir con esa obligación de divulgación</t>
  </si>
  <si>
    <t>Acto Delegado de Julio de 2021 del art.8 Taxonomía</t>
  </si>
  <si>
    <t>Septiembre 2021</t>
  </si>
  <si>
    <t>DA Art. 8 de Julio de 2021</t>
  </si>
  <si>
    <t>Anexo I KPIS para entidades no financieras; Anexo II Pantillas para KPIs entidades no financieras</t>
  </si>
  <si>
    <t>Anexo I &amp; II DA Julio 2021</t>
  </si>
  <si>
    <t>Anexo I - V DA Art.8 (Julio 2021)</t>
  </si>
  <si>
    <t>Mitigación CC.</t>
  </si>
  <si>
    <r>
      <rPr>
        <sz val="9"/>
        <color theme="1"/>
        <rFont val="Calibri"/>
      </rPr>
      <t xml:space="preserve">3. Si es así, accede al link de </t>
    </r>
    <r>
      <rPr>
        <b/>
        <u/>
        <sz val="9"/>
        <color theme="1"/>
        <rFont val="Calibri"/>
      </rPr>
      <t>Criterios Técnicos de Selección</t>
    </r>
    <r>
      <rPr>
        <sz val="9"/>
        <color theme="1"/>
        <rFont val="Calibri"/>
      </rPr>
      <t xml:space="preserve"> que te aparece en la columna final. </t>
    </r>
  </si>
  <si>
    <t>Listado de actividades con CNAE</t>
  </si>
  <si>
    <t>Elegibilidad</t>
  </si>
  <si>
    <t>Anexo I del Reglamento Delegado por el que se completa el Reglamento (UE) 2020/852</t>
  </si>
  <si>
    <t>Sección</t>
  </si>
  <si>
    <t>División</t>
  </si>
  <si>
    <t>Clase</t>
  </si>
  <si>
    <t>CNAE</t>
  </si>
  <si>
    <t>Actividad</t>
  </si>
  <si>
    <t>Actividades definidas en el listado de los Reglamentos Delegados que complementan al Reglamento 2020/852 (UE).</t>
  </si>
  <si>
    <t xml:space="preserve">Descripción </t>
  </si>
  <si>
    <t>Nivel 1</t>
  </si>
  <si>
    <t>Nivel 2</t>
  </si>
  <si>
    <t>Criterios Técnicos de Selección de Contribución Sustancial a la Mitigación del Cambio Climático</t>
  </si>
  <si>
    <t>A</t>
  </si>
  <si>
    <t>O1</t>
  </si>
  <si>
    <t>Cultivo de cereales (excepto arroz), leguminosas y semillas oleaginosas</t>
  </si>
  <si>
    <t>No elegible</t>
  </si>
  <si>
    <t>Cultivo de arroz</t>
  </si>
  <si>
    <t>Cultivo de hortalizas, raíces y tubérculos</t>
  </si>
  <si>
    <t>Cultivo de caña de azúcar</t>
  </si>
  <si>
    <t>Cultivo de tabaco</t>
  </si>
  <si>
    <t>Cultivo de plantas para fibras textiles</t>
  </si>
  <si>
    <t>Otros cultivos no perennes</t>
  </si>
  <si>
    <t>Cultivo de la vid</t>
  </si>
  <si>
    <t>Cultivo de frutos tropicales y subtropicales</t>
  </si>
  <si>
    <t>Cultivo de cítricos</t>
  </si>
  <si>
    <t>Cultivo de frutos con hueso y pepitas</t>
  </si>
  <si>
    <t>Cultivo de otros árboles y arbustos frutales y frutos secos</t>
  </si>
  <si>
    <t>Cultivo de frutos oleaginosos</t>
  </si>
  <si>
    <t>Cultivo de plantas para bebidas</t>
  </si>
  <si>
    <t>Cultivo de especias, plantas aromáticas, medicinales y farmacéuticas</t>
  </si>
  <si>
    <t>Otros cultivos perennes</t>
  </si>
  <si>
    <t>Propagación de plantas</t>
  </si>
  <si>
    <t>Explotación de ganado bovino para la producción de leche</t>
  </si>
  <si>
    <t>Explotación de otro ganado bovino y búfalos</t>
  </si>
  <si>
    <t>Explotación de caballos y otros equinos</t>
  </si>
  <si>
    <t>Explotación de camellos y otros camélidos</t>
  </si>
  <si>
    <t>Explotación de ganado ovino y caprino</t>
  </si>
  <si>
    <t>Explotación de ganado porcino</t>
  </si>
  <si>
    <t>Avicultura</t>
  </si>
  <si>
    <t>Otras explotaciones de ganado</t>
  </si>
  <si>
    <t>Producción agrícola combinada con la producción ganadera</t>
  </si>
  <si>
    <t>Actividades de apoyo a la agricultura</t>
  </si>
  <si>
    <t>Actividades de apoyo a la ganadería</t>
  </si>
  <si>
    <t>Actividades de preparación posterior a la cosecha</t>
  </si>
  <si>
    <t>Tratamiento de semillas para reproducción</t>
  </si>
  <si>
    <t>Caza, captura de animales y servicios relacionados con las mismas</t>
  </si>
  <si>
    <t>O2</t>
  </si>
  <si>
    <t>Silvicultura y otras actividades forestales</t>
  </si>
  <si>
    <t xml:space="preserve">Elegible o no </t>
  </si>
  <si>
    <t>Establecimiento de bosque mediante plantación, siembra deliberada o regeneración natural en tierra que, hasta ese momento, estaba bajo otro uso de la tierra o no se utilizaba; implica una transformación en el uso de la tierra de no bosque a bosque (definición de la «FAO»). El término forestación puede abarcar la forestación anterior, si tiene lugar en el período comprendido entre la plantación de los árboles y el momento en que se reconoce el uso de la tierra como bosque. Evaluación de los recursos forestales mundiales 2020. Términos y definiciones (versión de [fecha de adopción]: http://www.fao.org/3/I8661ES/i8661es.pdf).</t>
  </si>
  <si>
    <t xml:space="preserve">Forestación </t>
  </si>
  <si>
    <t>Rehabilitación y restauración de bosques, tal como se definen en la legislación nacional. Cuando la legislación nacional no contenga tal definición, la definición de rehabilitación y restauración ha recibido un amplio acuerdo en la literatura científica revisada por pares para países específicos o es una definición acorde con el concepto de restauración forestal de la FAO21 o con una de las definiciones de restauración ecológica22 aplicada a los bosques o de rehabilitación forestal23 en el marco del Convenio sobre la Diversidad Biológica24. Las actividades económicas de esta categoría incluyen también las actividades forestales que se ajustan a la definición de la FAO de «reforestación»25 y «bosque regenerado de forma natural»26 tras un fenómeno extremo, cuando la definición de «fenómeno extremo» se contempla en la legislación nacional, y, si la legislación nacional no prevé una definición de ese tipo, se ajusta a la definición de fenómeno meteorológico extremo del IPCC27; o tras un incendio forestal, según la definición de la legislación nacional, y si la legislación nacional no contiene tal definición, según la definición del Glosario europeo de incendios forestales28. Las actividades económicas de esta categoría no implican ningún cambio en el uso de la tierra y se llevan a cabo en tierras degradadas que se ajustan a la definición de bosque utilizada en la legislación nacional o, de no haberla, a la definición de bosque de la FAO29.</t>
  </si>
  <si>
    <t>Rehabilitación y restauración de los bosques, incluidas la reforestación y la regeneración de bosques de forma natural tras un fenómeno extremo</t>
  </si>
  <si>
    <t>Explotación de la madera</t>
  </si>
  <si>
    <t xml:space="preserve">Establecimiento de bosque mediante plantación, siembra deliberada o regeneración natural en tierra que, hasta ese momento, estaba bajo otro uso de la tierra o no se utilizaba. La forestación implica una transformación en el uso de la tierra de no bosque a bosque, de acuerdo con la definición de forestación de la Organización de las Naciones Unidas para la Agricultura y la Alimentación («FAO»), que entiende por bosque una tierra que coincide con la definición de bosque utilizada en la legislación nacional, o de no haberla, con la definición de bosque de la FAO (Tierras que se extienden por más de 0,5 hectáreas dotadas de árboles de una altura superior a 5 metros y una cobertura de copa superior al 10 %, o de árboles capaces de alcanzar esta altura in situ. No incluye la tierra sometida a un uso predominantemente agrícola o urbano.) . El término forestación puede abarcar la forestación anterior, si tiene lugar en el período comprendido entre la plantación de los árboles y el momento en que se reconoce el uso de la tierra como bosque. </t>
  </si>
  <si>
    <t xml:space="preserve">Gestión forestal, tal como se define en la legislación nacional. Si la legislación nacional no contiene tal definición, la gestión forestal se refiere a cualquier actividad económica resultante de un sistema aplicable a un bosque que influye en sus funciones ecológica, económica o social. La gestión forestal no supone ningún cambio en el uso de la tierra y se realiza en tierras que se ajustan a la definición de bosque utilizada en la legislación nacional o, de no haberla, a la definición de bosque de la FAO. </t>
  </si>
  <si>
    <t xml:space="preserve">Gestión forestal </t>
  </si>
  <si>
    <t>Recolección de productos silvestres, excepto madera</t>
  </si>
  <si>
    <t xml:space="preserve">Actividades de gestión forestal que tienen el objetivo de preservar uno o varios hábitats o especies. La silvicultura de conservación no supone ningún cambio en la categoría de tierra y se realiza en tierras que se ajustan a la definición de bosque utilizada en la legislación nacional o, de no haberla, a la definición de bosque de la FAO. </t>
  </si>
  <si>
    <t xml:space="preserve">Silvicultura de conservación </t>
  </si>
  <si>
    <t>Servicios de apoyo a la silvicultura</t>
  </si>
  <si>
    <t>O3</t>
  </si>
  <si>
    <t>Pesca marina</t>
  </si>
  <si>
    <t>Pesca en agua dulce</t>
  </si>
  <si>
    <t>Acuicultura marina</t>
  </si>
  <si>
    <t>Acuicultura en agua dulce</t>
  </si>
  <si>
    <t>B</t>
  </si>
  <si>
    <t>O5</t>
  </si>
  <si>
    <t>Extracción de antracita y hulla</t>
  </si>
  <si>
    <t>Extracción de lignito</t>
  </si>
  <si>
    <t>O6</t>
  </si>
  <si>
    <t>Extracción de crudo de petróleo</t>
  </si>
  <si>
    <t>Extracción de gas natural</t>
  </si>
  <si>
    <t>O7</t>
  </si>
  <si>
    <t>Extracción de minerales de hierro</t>
  </si>
  <si>
    <t>Extracción de minerales de uranio y torio</t>
  </si>
  <si>
    <t>Extracción de otros minerales metálicos no férreos</t>
  </si>
  <si>
    <t>O8</t>
  </si>
  <si>
    <t>Extracción de piedra ornamental y para la construcción, piedra caliza, yeso, creta y pizarra</t>
  </si>
  <si>
    <t>Extracción de gravas y arenas; extracción de arcilla y caolín</t>
  </si>
  <si>
    <t>Extracción de minerales para productos químicos y fertilizantes</t>
  </si>
  <si>
    <t>Extracción de turba</t>
  </si>
  <si>
    <t>Extracción de sal</t>
  </si>
  <si>
    <t>Otras industrias extractivas n.c.o.p</t>
  </si>
  <si>
    <t>O9</t>
  </si>
  <si>
    <t>Actividades de apoyo a la extracción de petróleo y gas natural</t>
  </si>
  <si>
    <t>Actividades de apoyo a otras industrias extractivas</t>
  </si>
  <si>
    <t>C</t>
  </si>
  <si>
    <t>Procesado y conservación de carne</t>
  </si>
  <si>
    <t>Procesado y conservación de volatería</t>
  </si>
  <si>
    <t>Elaboración de productos cárnicos y de volatería</t>
  </si>
  <si>
    <t>Procesado de pescados, crustáceos y moluscos</t>
  </si>
  <si>
    <t>Fabricación de conservas de pescado</t>
  </si>
  <si>
    <t>Procesado y conservación de patatas</t>
  </si>
  <si>
    <t>Elaboración de zumos de frutas y hortalizas</t>
  </si>
  <si>
    <t>Otro procesado y conservación de frutas y hortalizas</t>
  </si>
  <si>
    <t>Fabricación de margarina y grasas comestibles similares</t>
  </si>
  <si>
    <t>Fabricación de aceite de oliva</t>
  </si>
  <si>
    <t>Fabricación de otros aceites y grasas</t>
  </si>
  <si>
    <t>Elaboración de helados</t>
  </si>
  <si>
    <t>Fabricación de quesos</t>
  </si>
  <si>
    <t>Preparación de leche y otros productos lácteos</t>
  </si>
  <si>
    <t>Fabricación de productos de molinería</t>
  </si>
  <si>
    <t>Fabricación de almidones y productos amiláceos</t>
  </si>
  <si>
    <t>Fabricación de pan y de productos frescos de panadería y pastelería</t>
  </si>
  <si>
    <t>Fabricación de galletas y productos de panadería y pastelería de larga duración</t>
  </si>
  <si>
    <t>Fabricación de pastas alimenticias, cuscús y productos similares</t>
  </si>
  <si>
    <t>Fabricación de azúcar</t>
  </si>
  <si>
    <t>Fabricación de cacao, chocolate y productos de confitería</t>
  </si>
  <si>
    <t>Elaboración de café, té e infusiones</t>
  </si>
  <si>
    <t>Elaboración de especias, salsas y condimentos</t>
  </si>
  <si>
    <t>Elaboración de platos y comidas preparados</t>
  </si>
  <si>
    <t>Elaboración de preparados alimenticios homogeneizados y alimentos dietéticos</t>
  </si>
  <si>
    <t>Elaboración de otros productos alimenticios n.c.o.p.</t>
  </si>
  <si>
    <t>Fabricación de productos para la alimentación de animales de granja</t>
  </si>
  <si>
    <t>Fabricación de productos para la alimentación de animales de compañía</t>
  </si>
  <si>
    <t>Destilación, rectificación y mezcla de bebidas alcohólicas</t>
  </si>
  <si>
    <t>Elaboración de vinos</t>
  </si>
  <si>
    <t>Elaboración de sidra y otras bebidas fermentadas a partir de frutas</t>
  </si>
  <si>
    <t>O4</t>
  </si>
  <si>
    <t>Elaboración de otras bebidas no destiladas, procedentes de la fermentación</t>
  </si>
  <si>
    <t>Fabricación de cerveza</t>
  </si>
  <si>
    <t>Fabricación de malta</t>
  </si>
  <si>
    <t>Fabricación de bebidas no alcohólicas; producción de aguas minerales y otras aguas embotelladas</t>
  </si>
  <si>
    <t>O0</t>
  </si>
  <si>
    <t>Industria del tabaco</t>
  </si>
  <si>
    <t>Preparación e hilado de fibras textiles</t>
  </si>
  <si>
    <t>Fabricación de tejidos textiles</t>
  </si>
  <si>
    <t>Acabado de textiles</t>
  </si>
  <si>
    <t>Fabricación de tejidos de punto</t>
  </si>
  <si>
    <t>Fabricación de artículos confeccionados con textiles, excepto prendas de vestir</t>
  </si>
  <si>
    <t>Fabricación de alfombras y moquetas</t>
  </si>
  <si>
    <t>Fabricación de cuerdas, cordeles, bramantes y redes</t>
  </si>
  <si>
    <t>Fabricación de telas no tejidas y artículos confeccionados con ellas, excepto prendas de vestir</t>
  </si>
  <si>
    <t>Fabricación de otros productos textiles de uso técnico e industrial</t>
  </si>
  <si>
    <t>Fabricación de otros productos textiles n.c.o.p.</t>
  </si>
  <si>
    <t>Confección de prendas de vestir de cuero</t>
  </si>
  <si>
    <t>Confección de ropa de trabajo</t>
  </si>
  <si>
    <t>Confección de otras prendas de vestir exteriores</t>
  </si>
  <si>
    <t>Confección de ropa interior</t>
  </si>
  <si>
    <t>Confección de otras prendas de vestir y accesorios</t>
  </si>
  <si>
    <t>Fabricación de artículos de peletería</t>
  </si>
  <si>
    <t>Confección de calcetería</t>
  </si>
  <si>
    <t>Confección de otras prendas de vestir de punto</t>
  </si>
  <si>
    <t>Preparación, curtido y acabado del cuero; preparación y teñido de pieles</t>
  </si>
  <si>
    <t>Fabricación de artículos de marroquinería, viaje y de guarnicionería y talabartería</t>
  </si>
  <si>
    <t>Fabricación de calzado</t>
  </si>
  <si>
    <t>-</t>
  </si>
  <si>
    <t>Industria de la madera y del corcho, excepto muebles; cestería y espartería</t>
  </si>
  <si>
    <t>Elegible</t>
  </si>
  <si>
    <t>Medidas individuales de renovación que consisten en la instalación, el mantenimiento o la reparación de equipos de eficiencia energética</t>
  </si>
  <si>
    <t>Instalación, mantenimiento y reparación de equipos de eficiencia energética</t>
  </si>
  <si>
    <t xml:space="preserve">Instalación, mantenimiento y reparación de estaciones de recarga para vehículos eléctricos en edificios y en las plazas de aparcamiento anexas a los edificios. </t>
  </si>
  <si>
    <t>Instalación, mantenimiento y reparación de estaciones de recarga para vehículos eléctricos en edificios (y en las plazas de aparcamiento anexas a los edificios</t>
  </si>
  <si>
    <t xml:space="preserve">Instalación, mantenimiento y reparación de instrumentos y dispositivos para medir, regular y controlar la eficiencia energética de los edificios. </t>
  </si>
  <si>
    <t xml:space="preserve">Instalación, mantenimiento y reparación de instrumentos y dispositivos para medir, regular y controlar la eficiencia energética de los edificios </t>
  </si>
  <si>
    <t>Instalación, mantenimiento y reparación de tecnologías de energía renovable, in situ.</t>
  </si>
  <si>
    <t xml:space="preserve">Instalación, mantenimiento y reparación de tecnologías de energía renovable </t>
  </si>
  <si>
    <t>Aserrado y cepillado de la madera</t>
  </si>
  <si>
    <t>Fabricación de chapas y tableros de madera</t>
  </si>
  <si>
    <t>Fabricación de suelos de madera ensamblados</t>
  </si>
  <si>
    <t>Fabricación de otras estructuras de madera y piezas de carpintería y ebanistería para la construcción</t>
  </si>
  <si>
    <t>Fabricación de equipos de eficiencia energética para edificios.</t>
  </si>
  <si>
    <t>Fabricación de equipos de eficiencia energética para edificios</t>
  </si>
  <si>
    <t>Fabricación de envases y embalajes de madera</t>
  </si>
  <si>
    <t>Fabricación de otros productos de madera; artículos de corcho, cestería y espartería</t>
  </si>
  <si>
    <t>Industria del papel</t>
  </si>
  <si>
    <t>Fabricación de pasta papelera</t>
  </si>
  <si>
    <t>Fabricación de papel y cartón</t>
  </si>
  <si>
    <t>Fabricación de papel y cartón ondulados; fabricación de envases y embalajes de papel y cartón</t>
  </si>
  <si>
    <t>Fabricación de artículos de papel y cartón para uso doméstico, sanitario e higiénico</t>
  </si>
  <si>
    <t>Fabricación de artículos de papelería</t>
  </si>
  <si>
    <t>Fabricación de papeles pintados</t>
  </si>
  <si>
    <t>Fabricación de otros artículos de papel y cartón</t>
  </si>
  <si>
    <t>Impresión de periódicos</t>
  </si>
  <si>
    <t>Otras actividades de impresión y artes gráficas</t>
  </si>
  <si>
    <t>Servicios de preimpresión y preparación de soportes</t>
  </si>
  <si>
    <t>Encuadernación y servicios relacionados con la misma</t>
  </si>
  <si>
    <t>Reproducción de soportes grabados</t>
  </si>
  <si>
    <t>Fabricación de gases industriales</t>
  </si>
  <si>
    <t xml:space="preserve">Fabricación de hidrógeno y combustibles sintéticos a partir de hidrógeno. </t>
  </si>
  <si>
    <t xml:space="preserve">Fabricación de hidrógeno </t>
  </si>
  <si>
    <t>Fabricación de colorantes y pigmentos</t>
  </si>
  <si>
    <t>Fabricación de otros productos básicos de química inorgánica</t>
  </si>
  <si>
    <t xml:space="preserve">Fabricación de negro de carbón. </t>
  </si>
  <si>
    <t xml:space="preserve">Fabricación de negro de carbón </t>
  </si>
  <si>
    <t xml:space="preserve">Fabricación de carbonato de disodio (soda, carbonato sódico, sal disódica del ácido carbónico). </t>
  </si>
  <si>
    <t xml:space="preserve">Fabricación de carbonato de disodio </t>
  </si>
  <si>
    <t xml:space="preserve">Fabricación de cloro. </t>
  </si>
  <si>
    <t xml:space="preserve">Fabricación de cloro </t>
  </si>
  <si>
    <t>Fabricación de otros productos básicos de química orgánica</t>
  </si>
  <si>
    <t xml:space="preserve">Fabricación de:  a) productos químicos de elevado valor («HVC», high-value chemicals): i) acetileno, ii) etileno, iii) propileno, iv) butadieno; b) compuestos aromáticos:  i) mezclas de alquilbencenos y mezclas de alquilnaftalenos, excepto de las partidas 2707 o 2902 del SA, ii) ciclohexano, iii) benceno, iv) tolueno, v) o-Xileno, vi) p-Xileno, vii) m-Xileno y mezclas de isómeros del xileno, viii) etilbenceno, ix) cumeno, x) bifenilo, terfenilos, viniltoluenos, otros hidrocarburos cíclicos, excepto ciclanos, ciclenos, cicloterpenos, benceno, tolueno, xilenos, estireno, etilbenceno, cumeno, naftaleno, antraceno, xi) benzol (benceno), toluol (tolueno) y xilol (xilenos), xii) naftaleno y otras mezclas de hidrocarburos aromáticos (excepto benzol, toluol y xilol); c) cloruro de vinilo; d) estireno; e) óxido de etileno; f) monoetilenglicol; g) ácido adípico. </t>
  </si>
  <si>
    <t>Fabricación de productos químicos orgánicos de base</t>
  </si>
  <si>
    <t>Fabricación de fertilizantes y compuestos nitrogenados</t>
  </si>
  <si>
    <t>Fabricación de amoníaco anhidro</t>
  </si>
  <si>
    <t xml:space="preserve">Fabricación de amoníaco anhidro </t>
  </si>
  <si>
    <t xml:space="preserve">Fabricación de ácido nítrico. </t>
  </si>
  <si>
    <t xml:space="preserve">Fabricación de ácido nítrico </t>
  </si>
  <si>
    <t>Fabricación de plásticos en formas primarias</t>
  </si>
  <si>
    <t>Fabricación de resinas, materiales plásticos y elastómeros termoplásticos no vulcanizables, así como mezcla y combinación por encargo de resinas y la fabricación de resinas sintéticas no producidas por encargo.</t>
  </si>
  <si>
    <t>Fabricación de caucho sintético en formas primarias</t>
  </si>
  <si>
    <t>Fabricación de pesticidas y otros productos agroquímicos</t>
  </si>
  <si>
    <t>Fabricación de pinturas, barnices y revestimientos similares; tintas de imprenta y masillas</t>
  </si>
  <si>
    <t>Fabricación de jabones, detergentes y otros artículos de limpieza y abrillantamiento</t>
  </si>
  <si>
    <t>Fabricación de perfumes y cosméticos</t>
  </si>
  <si>
    <t>Fabricación de explosivos</t>
  </si>
  <si>
    <t>Fabricación de colas</t>
  </si>
  <si>
    <t>Fabricación de aceites esenciales</t>
  </si>
  <si>
    <t>Fabricación de otros productos químicos n.c.o.p</t>
  </si>
  <si>
    <t>Fabricación de fibras artificiales y sintéticas</t>
  </si>
  <si>
    <t>Fabricación de productos farmacéuticos de base</t>
  </si>
  <si>
    <t>Fabricación de especialidades farmacéuticas</t>
  </si>
  <si>
    <t>Fabricación de productos de caucho y plásticos</t>
  </si>
  <si>
    <t>Fabricación de tecnologías destinadas a reducir sustancialmente las emisiones de GEI en otros sectores de la economía, si esas tecnologías no están cubiertas por las secciones 3.1 a 3.5.</t>
  </si>
  <si>
    <t>Fabricación de otras tecnologías hipocarbónicas</t>
  </si>
  <si>
    <t>Fabricación de neumáticos y cámaras de caucho; reconstrucción y recauchutado de neumáticos</t>
  </si>
  <si>
    <t>Fabricación de otros productos de caucho</t>
  </si>
  <si>
    <t>Fabricación de placas, hojas, tubos y perfiles de plástico</t>
  </si>
  <si>
    <t>Fabricación de envases y embalajes de plástico</t>
  </si>
  <si>
    <t>Fabricación de productos de plástico para la construcción</t>
  </si>
  <si>
    <t>Fabricación de otros productos de plástico</t>
  </si>
  <si>
    <t>Fabricación de otros productos cerámicos de uso técnico</t>
  </si>
  <si>
    <t>Fabricación de otros productos cerámicos</t>
  </si>
  <si>
    <t>Fabricación de cemento</t>
  </si>
  <si>
    <t>Fabricación de otros productos de hormigón, yeso y cemento</t>
  </si>
  <si>
    <t>Fabricación de otros productos minerales no metálicos</t>
  </si>
  <si>
    <t>Fabricación de vidrio plano</t>
  </si>
  <si>
    <t>Manipulado y transformación de vidrio plano</t>
  </si>
  <si>
    <t>Fabricación de vidrio hueco</t>
  </si>
  <si>
    <t>Fabricación de fibra de vidrio</t>
  </si>
  <si>
    <t>Fabricación y manipulado de otro vidrio, incluido el vidrio técnico</t>
  </si>
  <si>
    <t>Fabricación de productos cerámicos refractarios</t>
  </si>
  <si>
    <t>Fabricación de azulejos y baldosas de cerámica</t>
  </si>
  <si>
    <t>Fabricación de ladrillos, tejas y productos de tierras cocidas para la construcción</t>
  </si>
  <si>
    <t>Fabricación de artículos cerámicos de uso doméstico y ornamental</t>
  </si>
  <si>
    <t>Fabricación de aparatos sanitarios cerámicos</t>
  </si>
  <si>
    <t>Fabricación de aisladores y piezas aislantes de material cerámico</t>
  </si>
  <si>
    <t>Fabricación de clínker (cemento sin pulverizar), cemento o materiales aglomerantes alternativos.</t>
  </si>
  <si>
    <t>Fabricación de cal y yeso</t>
  </si>
  <si>
    <t>Fabricación de elementos de hormigón para la construcción</t>
  </si>
  <si>
    <t>Fabricación de elementos de yeso para la construcción</t>
  </si>
  <si>
    <t>Fabricación de hormigón fresco</t>
  </si>
  <si>
    <t>Fabricación de mortero</t>
  </si>
  <si>
    <t>Fabricación de fibrocemento</t>
  </si>
  <si>
    <t>Corte, tallado y acabado de la piedra</t>
  </si>
  <si>
    <t>Fabricación de productos abrasivos</t>
  </si>
  <si>
    <t>Fabricación de otros productos minerales no metálicos n.c.o.p.</t>
  </si>
  <si>
    <t>Fabricación de productos básicos de hierro, acero y ferroaleaciones</t>
  </si>
  <si>
    <t xml:space="preserve">Fabricación de hierro y acero.  </t>
  </si>
  <si>
    <t xml:space="preserve">Fabricación de hierro y acero </t>
  </si>
  <si>
    <t>Fabricación de tubos, tuberías, perfiles huecos y sus accesorios, de acero</t>
  </si>
  <si>
    <t>Fabricación de tubos, tuberias, perfiles huecos y sus accesorios, de acero</t>
  </si>
  <si>
    <t>Estirado en frío</t>
  </si>
  <si>
    <t>Laminación en frío</t>
  </si>
  <si>
    <t>Producción de perfiles en frío por conformación con plegado</t>
  </si>
  <si>
    <t>Trefilado en frío</t>
  </si>
  <si>
    <t>Producción de metales preciosos</t>
  </si>
  <si>
    <t>Producción de aluminio</t>
  </si>
  <si>
    <t xml:space="preserve">Producción de aluminio mediante el proceso de la alúmina primaria (bauxita) o el reciclado de aluminio secundario. </t>
  </si>
  <si>
    <t xml:space="preserve">Producción de aluminio </t>
  </si>
  <si>
    <t>Producción de plomo, zinc y estaño</t>
  </si>
  <si>
    <t>Producción de cobre</t>
  </si>
  <si>
    <t>Producción de otros metales no férreos</t>
  </si>
  <si>
    <t>Procesamiento de combustibles nucleares</t>
  </si>
  <si>
    <t>Fundición de hierro</t>
  </si>
  <si>
    <t>Fundición de acero</t>
  </si>
  <si>
    <t>Fundición de metales ligeros</t>
  </si>
  <si>
    <t>Fundición de otros metales no férreos</t>
  </si>
  <si>
    <t>Fabricación de productos metálicos, excepto maquinaria y equipo</t>
  </si>
  <si>
    <t xml:space="preserve">Fabricación de equipos para la producción y el uso de hidrógeno. </t>
  </si>
  <si>
    <t xml:space="preserve">Fabricación de equipos para la producción y el uso de hidrógeno </t>
  </si>
  <si>
    <t>Fabricación de estructuras metálicas y sus componentes</t>
  </si>
  <si>
    <t>Fabricación de carpintería metálica</t>
  </si>
  <si>
    <t>Fabricación de radiadores y calderas para calefacción central</t>
  </si>
  <si>
    <t>Fabricación de otras cisternas, grandes depósitos y contenedores de metal</t>
  </si>
  <si>
    <t>Fabricación de generadores de vapor, excepto calderas para calefacción central</t>
  </si>
  <si>
    <t>Fabricación de armas y municiones</t>
  </si>
  <si>
    <t>Forja, estampación y embutición de metales; metalurgia de polvos</t>
  </si>
  <si>
    <t>Tratamiento y revestimiento de metales</t>
  </si>
  <si>
    <t>Ingeniería mecánica por cuenta de terceros</t>
  </si>
  <si>
    <t>Fabricación de artículos de cuchillería y cubertería</t>
  </si>
  <si>
    <t>Fabricación de cerraduras y herrajes</t>
  </si>
  <si>
    <t>Fabricación de herramientas</t>
  </si>
  <si>
    <t>Fabricación de bidones y toneles de hierro o acero</t>
  </si>
  <si>
    <t>Fabricación de envases y embalajes metálicos ligeros</t>
  </si>
  <si>
    <t>Fabricación de productos de alambre, cadenas y muelles</t>
  </si>
  <si>
    <t>Fabricación de pernos y productos de tornillería</t>
  </si>
  <si>
    <t>Fabricación de otros productos metálicos n.c.o.p.</t>
  </si>
  <si>
    <t>Fabricación de productos informáticos, electrónicos y ópticos</t>
  </si>
  <si>
    <t>Fabricación de componentes electrónicos</t>
  </si>
  <si>
    <t>Fabricación de circuitos impresos ensamblados</t>
  </si>
  <si>
    <t>Fabricación de ordenadores y equipos periféricos</t>
  </si>
  <si>
    <t>Fabricación de equipos de telecomunicaciones</t>
  </si>
  <si>
    <t>Fabricación de productos electrónicos de consumo</t>
  </si>
  <si>
    <t>Fabricación de instrumentos y aparatos de medida, verificación y navegación</t>
  </si>
  <si>
    <t>Fabricación de relojes</t>
  </si>
  <si>
    <t>Fabricación de equipos de radiación, electromédicos y electroterapéuticos</t>
  </si>
  <si>
    <t>Fabricación de instrumentos de óptica y equipo fotográfico</t>
  </si>
  <si>
    <t>Fabricación de soportes magnéticos y ópticos</t>
  </si>
  <si>
    <t>Fabricación de material y equipo eléctrico</t>
  </si>
  <si>
    <t>Fabricación de tecnologías de energía renovable, entendiéndose por energía renovable la definición del artículo 2, punto 1, de la Directiva (UE) 2018/2001.</t>
  </si>
  <si>
    <t xml:space="preserve">Fabricación de tecnologías de energía renovable </t>
  </si>
  <si>
    <t>Fabricación de motores, generadores y transformadores eléctricos</t>
  </si>
  <si>
    <t>Fabricación de aparatos de distribución y control eléctrico</t>
  </si>
  <si>
    <t>Fabricación de pilas y acumuladores eléctricos</t>
  </si>
  <si>
    <t>Fabricación de pilas, baterías y acumuladores recargables para el transporte, el almacenamiento de energía estacionario y sin conexión a la red y otras aplicaciones industriales. Fabricación de los componentes correspondientes (materiales activos para pilas, baterías y acumuladores, celdas de pilas, carcasas y componentes electrónicos). Reciclado de baterías, pilas y acumuladores al final de su vida útil. 
Así como, reciclado de baterías, pilas y acumuladores al final de su vida útil.</t>
  </si>
  <si>
    <t xml:space="preserve">Fabricación de baterías, pilas y acumuladores </t>
  </si>
  <si>
    <t>Fabricación de cables de fibra óptica</t>
  </si>
  <si>
    <t>Fabricación de otros hilos y cables electrónicos y eléctricos</t>
  </si>
  <si>
    <t>Fabricación de dispositivos de cableado</t>
  </si>
  <si>
    <t>Fabricación de lámparas y aparatos eléctricos de iluminación</t>
  </si>
  <si>
    <t>Fabricación de electrodomésticos</t>
  </si>
  <si>
    <t>Fabricación de aparatos domésticos no eléctricos</t>
  </si>
  <si>
    <t>Fabricación de otro material y equipo eléctrico</t>
  </si>
  <si>
    <t>Fabricación de maquinaria y equipo n.c.o.p.</t>
  </si>
  <si>
    <t>Fabricación de motores y turbinas, excepto los destinados a aeronaves, vehículos automóviles y ciclomotores</t>
  </si>
  <si>
    <t>Fabricación de equipos de transmisión hidráulica y neumática</t>
  </si>
  <si>
    <t>Fabricación de otras bombas y compresores</t>
  </si>
  <si>
    <t>Fabricación de otra grifería y válvulas</t>
  </si>
  <si>
    <t>Fabricación de cojinetes, engranajes y órganos mecánicos de transmisión</t>
  </si>
  <si>
    <t>Fabricación de hornos y quemadores</t>
  </si>
  <si>
    <t>Fabricación de maquinaria de elevación y manipulación</t>
  </si>
  <si>
    <t>Fabricación de máquinas y equipos de oficina, excepto equipos informáticos</t>
  </si>
  <si>
    <t>Fabricación de herramientas eléctricas manuales</t>
  </si>
  <si>
    <t>Fabricación de maquinaria de ventilación y refrigeración no doméstica</t>
  </si>
  <si>
    <t>Fabricación de otra maquinaria de uso general n.c.o.p.</t>
  </si>
  <si>
    <t>Fabricación de maquinaria agraria y forestal</t>
  </si>
  <si>
    <t>Fabricación de maquinas herramienta para trabajar el metal</t>
  </si>
  <si>
    <t>Fabricación de otras máquinas herramienta</t>
  </si>
  <si>
    <t>Fabricación de maquinaria para la industria metalúrgica</t>
  </si>
  <si>
    <t>Fabricación de maquinaria para las industrias extractivas y de la construcción</t>
  </si>
  <si>
    <t>Fabricación de maquinaria para la industria de la alimentación, bebidas y tabaco</t>
  </si>
  <si>
    <t>Fabricación de maquinaria para las industrias textil, de la confección y del cuero</t>
  </si>
  <si>
    <t>Fabricación de maquinaria para la industria del papel y del cartón</t>
  </si>
  <si>
    <t>Fabricación de maquinaria para las industrias del plástico y del caucho</t>
  </si>
  <si>
    <t>Fabricación de otra maquinaria para usos específicos n.c.o.p.</t>
  </si>
  <si>
    <t>Fabricación de vehículos de motor</t>
  </si>
  <si>
    <t>Fabricación, reparación, mantenimiento, renovación, reconversión y modernización de vehículos, material rodante y embarcaciones de transporte hipocarbónicos.</t>
  </si>
  <si>
    <t xml:space="preserve">Fabricación de tecnologías hipocarbónicas para el transporte </t>
  </si>
  <si>
    <t>Fabricación de carrocerías para vehículos de motor; fabricación de remolques y semirremolques</t>
  </si>
  <si>
    <t>Fabricación de equipos eléctricos y electrónicos para vehículos de motor</t>
  </si>
  <si>
    <t>Fabricación de otros componentes, piezas y accesorios para vehículos de moto</t>
  </si>
  <si>
    <t>Construcción naval</t>
  </si>
  <si>
    <t>Construcción de barcos y estructuras flotantes</t>
  </si>
  <si>
    <t>Construcción de embarcaciones de recreo y deporte</t>
  </si>
  <si>
    <t>Fabricación de locomotoras y material ferroviario</t>
  </si>
  <si>
    <t>Construcción aeronáutica y espacial y su maquinaria</t>
  </si>
  <si>
    <t>Fabricación de vehículos militares de combate</t>
  </si>
  <si>
    <t>Fabricación de material de transporte no clasifiacados en otra parte</t>
  </si>
  <si>
    <t>Fabricación de motocicletas</t>
  </si>
  <si>
    <t>Fabricación de bicicletas y de vehículos para personas con discapacidad</t>
  </si>
  <si>
    <t>Fabricación de otro material de transporte n.c.o.p.</t>
  </si>
  <si>
    <t>Fabricación de muebles de oficina y de establecimientos comerciales</t>
  </si>
  <si>
    <t>Fabricación de muebles de cocina</t>
  </si>
  <si>
    <t>Fabricación de colchones</t>
  </si>
  <si>
    <t>Fabricación de otros muebles</t>
  </si>
  <si>
    <t>Fabricación de monedas</t>
  </si>
  <si>
    <t>Fabricación de artículos de joyería y artículos similares</t>
  </si>
  <si>
    <t>Fabricación de artículos de bisutería y artículos similares</t>
  </si>
  <si>
    <t>Fabricación de instrumentos musicales</t>
  </si>
  <si>
    <t>Fabricación de artículos de deporte</t>
  </si>
  <si>
    <t>Fabricación de juegos y juguetes</t>
  </si>
  <si>
    <t>Fabricación de instrumentos y suministros médicos y odontológicos</t>
  </si>
  <si>
    <t>Fabricación de escobas, brochas y cepillos</t>
  </si>
  <si>
    <t>Otras industrias manufactureras n.c.o.p.</t>
  </si>
  <si>
    <t>Reparación de productos metálicos</t>
  </si>
  <si>
    <t>Reparación de maquinaria</t>
  </si>
  <si>
    <t>Reparación de equipos electrónicos y ópticos</t>
  </si>
  <si>
    <t>Reparación de equipos eléctricos</t>
  </si>
  <si>
    <t>Reparación y mantenimiento naval</t>
  </si>
  <si>
    <t>Renovación y modernización de embarcaciones para el transporte de pasajeros o mercancías por vías de navegación interior que no son adecuadas para el transporte marítimo</t>
  </si>
  <si>
    <t xml:space="preserve">Renovación de embarcaciones para el transporte de pasajeros y mercancías por vías navegables interiores </t>
  </si>
  <si>
    <t xml:space="preserve">Renovación y modernización de embarcaciones diseñadas y equipadas para el transporte de mercancías o pasajeros por mar o aguas costeras, y de embarcaciones necesarias para operaciones portuarias y actividades auxiliares, como remolcadores, embarcaciones de amarre, embarcaciones piloto, prácticos, buques elevadores y rompehielos. </t>
  </si>
  <si>
    <t xml:space="preserve">Renovación de embarcaciones para el transporte marítimo (incluido el costero) de pasajeros y mercancías </t>
  </si>
  <si>
    <t>Reparación y mantenimiento aeronáutico y espacial</t>
  </si>
  <si>
    <t>Reparación y mantenimiento de otro material de transporte</t>
  </si>
  <si>
    <t>Reparación de otros equipos</t>
  </si>
  <si>
    <t>Instalación de máquinas y equipos industriales</t>
  </si>
  <si>
    <t>CEPA (ES UNA CLASIFICACIÓN DISTINTA)</t>
  </si>
  <si>
    <t xml:space="preserve">Protección de la biodiversidad y los paisajes </t>
  </si>
  <si>
    <t xml:space="preserve">Por restauración de humedales se entiende una serie de actividades económicas que promueven la vuelta de un humedal a sus condiciones originales, así como una serie de actividades económicas que mejoran las funciones de los humedales sin promover necesariamente la vuelta a las condiciones previas a la alteración, entendiéndose por humedales las tierras que se ajustan a la definición internacional de humedal64 o turbera65 de la Convención relativa a los Humedales de Importancia Internacional Especialmente como Hábitat de Aves Acuáticas (Convención de Ramsar)66. La zona en cuestión se ajusta a la definición de zona húmeda de la Unión, según lo dispuesto en la Comunicación de la Comisión «Uso prudente y conservación de las zonas húmedas»67. 
Las actividades económicas de esta categoría no tienen asignado un código NACE específico según la nomenclatura estadística de actividades económicas establecida por el Reglamento (CE) n.º 1893/2006, sino que se refieren a la clase 6 de la clasificación estadística de actividades de protección del medio ambiente (CEPA) en virtud del Reglamento (UE) n.º 691/2011 del Parlamento Europeo y del Consejo68. </t>
  </si>
  <si>
    <t>Restauración de humedales</t>
  </si>
  <si>
    <t>D</t>
  </si>
  <si>
    <t>Producción de energía eléctrica</t>
  </si>
  <si>
    <t>Construcción o explotación de instalaciones de generación de electricidad mediante tecnología solar fotovoltaica (FV). Cuando la actividad económica es un elemento integrante de la actividad «Instalación, mantenimiento y reparación de tecnologías de energía renovable» a que se refiere la sección 7.6 del presente anexo, se aplican los criterios técnicos de selección especificados en esa sección.</t>
  </si>
  <si>
    <t xml:space="preserve">Generación de electricidad mediante tecnología solar fotovoltaica </t>
  </si>
  <si>
    <t xml:space="preserve">Construcción o explotación de instalaciones de generación de electricidad mediante la tecnología de energía solar de concentración. </t>
  </si>
  <si>
    <t xml:space="preserve">Generación de electricidad mediante la tecnología de energía solar de concentración </t>
  </si>
  <si>
    <t>Construcción o explotación de instalaciones de generación de electricidad a partir de energía eólica. Cuando la actividad económica es un elemento integrante de la actividad «Instalación, mantenimiento y reparación de tecnologías de energía renovable» a que se refiere la sección 7.6 del presente anexo, se aplican los criterios técnicos de selección especificados en esa sección.</t>
  </si>
  <si>
    <t xml:space="preserve">Generación de electricidad a partir de energía eólica </t>
  </si>
  <si>
    <t>Construcción o explotación de instalaciones de generación de electricidad a partir de energía oceánica</t>
  </si>
  <si>
    <t xml:space="preserve">Generación de electricidad a partir de tecnologías de energía oceánica </t>
  </si>
  <si>
    <t xml:space="preserve">Construcción o explotación de instalaciones de generación de electricidad a partir de energía hidroeléctrica. </t>
  </si>
  <si>
    <t xml:space="preserve">Generación de electricidad a partir de energía hidroeléctrica </t>
  </si>
  <si>
    <t xml:space="preserve">Construcción o explotación de instalaciones de generación de electricidad a partir de energía geotérmica. </t>
  </si>
  <si>
    <t xml:space="preserve">Generación de electricidad a partir de energía geotérmica </t>
  </si>
  <si>
    <t xml:space="preserve">Construcción o explotación de instalaciones de generación de electricidad utilizando combustibles gaseosos y líquidos de fuentes renovables. Esta actividad no incluye la generación de electricidad a partir de biogás y combustibles biolíquidos exclusivamente (véase la sección 4.8 del presente anexo). </t>
  </si>
  <si>
    <t xml:space="preserve">Generación de electricidad a partir de combustibles gaseosos y líquidos de fuentes renovables no fósiles </t>
  </si>
  <si>
    <t xml:space="preserve">Construcción y explotación de instalaciones de generación de electricidad a partir exclusivamente de biomasa, biogás o biolíquidos, con exclusión de la generación de electricidad mediante la mezcla de combustibles de fuentes renovables con biogás o biolíquidos (véase la sección 4.7 del presente anexo). </t>
  </si>
  <si>
    <t xml:space="preserve">Generación de electricidad a partir de bioenergía </t>
  </si>
  <si>
    <t xml:space="preserve">Construcción y explotación de instalaciones que cogeneran electricidad y calor/frío a partir de energía solar. </t>
  </si>
  <si>
    <t xml:space="preserve">Cogeneración de calor/frío y electricidad a partir de energía solar </t>
  </si>
  <si>
    <t xml:space="preserve">Construcción y explotación de instalaciones que cogeneran calor/frío y electricidad a partir de energía geotérmica. </t>
  </si>
  <si>
    <t xml:space="preserve">Cogeneración de calor/frío y electricidad a partir de energía geotérmica </t>
  </si>
  <si>
    <t xml:space="preserve">Construcción y explotación de instalaciones de generación combinada de calor/frío y electricidad utilizando combustibles gaseosos y líquidos de fuentes renovables. Esta actividad no incluye la cogeneración de calor/frío y electricidad a partir de biogás y combustibles biolíquidos exclusivamente (véase la sección 4.20 del presente anexo). </t>
  </si>
  <si>
    <t>Cogeneración de calor/frío y electricidad a partir de combustibles gaseosos y líquidos de fuentes renovables no fósiles</t>
  </si>
  <si>
    <t>Construcción y explotación de instalaciones utilizadas para la cogeneración de calor/frío y electricidad a partir exclusivamente de biomasa, biogás o biolíquidos, con exclusión de la cogeneración mediante la mezcla de combustibles de fuentes renovables con biogás o biolíquidos (véase la sección 4.19 del presente anexo).</t>
  </si>
  <si>
    <t xml:space="preserve">Cogeneración de calor/frío y electricidad a partir de bioenergía </t>
  </si>
  <si>
    <t>Transporte de energía eléctrica</t>
  </si>
  <si>
    <t xml:space="preserve">Construcción y explotación de sistemas de transmisión que transportan electricidad en el sistema interconectado de muy alta tensión y alta tensión. Construcción y explotación de sistemas de distribución que transportan la electricidad en sistemas de distribución de alta, media y baja tensión. </t>
  </si>
  <si>
    <t xml:space="preserve">Transporte y distribución de electricidad </t>
  </si>
  <si>
    <t>Distribución de energía eléctrica</t>
  </si>
  <si>
    <t>Comercio de energía eléctrica</t>
  </si>
  <si>
    <t>Producción de energía hidroeléctrica</t>
  </si>
  <si>
    <t>Producción de energía eléctrica de origen térmico convencional</t>
  </si>
  <si>
    <t>Producción de energía eléctrica de origen nuclear</t>
  </si>
  <si>
    <t>Producción de energía eléctrica de origen eólico</t>
  </si>
  <si>
    <t>Producción de energía eléctrica de otros tipos</t>
  </si>
  <si>
    <t>Producción de gas</t>
  </si>
  <si>
    <t xml:space="preserve">Producción de biogás o biocombustibles para el transporte y producción de biolíquidos. Las </t>
  </si>
  <si>
    <t xml:space="preserve">Producción de biogás y biocombustibles para el transporte y producción de biolíquidos </t>
  </si>
  <si>
    <t>Distribución por tubería de combustibles gaseosos</t>
  </si>
  <si>
    <t xml:space="preserve">Conversión, reconversión o renovación de redes de gas para el transporte y la distribución de gases hipocarbónicos de fuentes renovables. </t>
  </si>
  <si>
    <t>Redes de transporte y distribución de gases renovables e hipocarbónicos</t>
  </si>
  <si>
    <t>Comercio de gas por tubería</t>
  </si>
  <si>
    <t>Suministro de vapor y aire acondicionado</t>
  </si>
  <si>
    <t xml:space="preserve">Construcción, renovación y explotación de tuberías e infraestructuras asociadas para la distribución de calefacción y refrigeración que desembocan en la subestación o el intercambiador de calor. </t>
  </si>
  <si>
    <t xml:space="preserve">Distribución de calefacción urbana / refrigeración urbana </t>
  </si>
  <si>
    <t xml:space="preserve">Instalación y explotación de bombas de calor eléctricas.  Cuando la actividad económica es un elemento integrante de la actividad «Instalación, mantenimiento y reparación de tecnologías de energía renovable» a que se refiere la sección 7.6 del presente anexo, se aplican los criterios técnicos de selección especificados en esa sección.  </t>
  </si>
  <si>
    <t xml:space="preserve">Instalación y explotación de bombas de calor eléctricas </t>
  </si>
  <si>
    <t xml:space="preserve">Construcción y explotación de instalaciones de producción de calor/frío a partir de la tecnología de calentamiento térmico solar. </t>
  </si>
  <si>
    <t xml:space="preserve">Producción de calor/frío a partir del calentamiento térmico solar </t>
  </si>
  <si>
    <t xml:space="preserve">Construcción o explotación de instalaciones que producen calor/frío a partir de energía geotérmica. </t>
  </si>
  <si>
    <t xml:space="preserve">Producción de calor/frío a partir de energía geotérmica </t>
  </si>
  <si>
    <t>Construcción y explotación de instalaciones de generación de calor que producen calor/frío utilizando combustibles gaseosos y líquidos de fuentes renovables. Esta actividad no incluye la producción de calor/frío a partir de biogás y combustibles biolíquidos exclusivamente (véase la sección 4.24 del presente anexo).</t>
  </si>
  <si>
    <t xml:space="preserve">Producción de calor/frío a partir de combustibles gaseosos y líquidos de fuentes renovables no fósiles </t>
  </si>
  <si>
    <t xml:space="preserve">Construcción y explotación de instalaciones que producen calor/frío a partir exclusivamente de biomasa, biogás o biolíquidos, con exclusión de la producción de calor/frío mediante la mezcla de combustibles de fuentes renovables con biogás o biolíquidos (véase la sección 4.23 del presente anexo). </t>
  </si>
  <si>
    <t xml:space="preserve">Producción de calor/frío a partir de bioenergía </t>
  </si>
  <si>
    <t xml:space="preserve">Construcción y explotación de instalaciones que producen calor/frío a partir de calor residual. </t>
  </si>
  <si>
    <t xml:space="preserve">Producción de calor/frío a partir de calor residual </t>
  </si>
  <si>
    <t xml:space="preserve">Criterios Técnicos de Selección </t>
  </si>
  <si>
    <t>E</t>
  </si>
  <si>
    <t>OO</t>
  </si>
  <si>
    <t>Captación, depuración y distribución de agua</t>
  </si>
  <si>
    <t>Construcción, ampliación y explotación de sistemas de captación, depuración y distribución de agua</t>
  </si>
  <si>
    <t xml:space="preserve">Construcción, ampliación y explotación de sistemas de captación, depuración y distribución de agua </t>
  </si>
  <si>
    <t>Renovación de sistemas de captación, depuración y distribución de agua, incluida la renovación de las infraestructuras de captación, depuración y distribución de agua para necesidades domésticas e industriales. La actividad no provoca cambios significativos en el volumen del caudal captado, depurado o distribuido</t>
  </si>
  <si>
    <t>Renovación de sistemas de captación, depuración y distribución de agua</t>
  </si>
  <si>
    <t>Recogida y tratamiento de aguas residuales</t>
  </si>
  <si>
    <t>Construcción, ampliación y explotación de sistemas centralizados de aguas residuales, incluidos la recogida (red de alcantarillado) y el tratamiento</t>
  </si>
  <si>
    <t xml:space="preserve">Construcción, ampliación y explotación de sistemas de recogida y tratamiento de aguas residuales </t>
  </si>
  <si>
    <t>Renovación de sistemas centralizados de aguas residuales, incluidos la recogida (red de alcantarillado) y el tratamiento. La actividad no provoca cambios significativos en la carga o el volumen del caudal recogido o tratado en el sistema de aguas residuales</t>
  </si>
  <si>
    <t xml:space="preserve">Renovación de la recogida y el tratamiento de aguas residuales </t>
  </si>
  <si>
    <t>Construcción y explotación de instalaciones para el tratamiento de lodos de depuradora mediante digestión anaerobia con la consiguiente producción y utilización de biogás o productos químicos</t>
  </si>
  <si>
    <t xml:space="preserve">Digestión anaerobia de lodos de depuradora </t>
  </si>
  <si>
    <t>Recogida de residuos no peligrosos</t>
  </si>
  <si>
    <t>Recogida y transporte por separado de residuos no peligrosos en fracciones individuales o mixtas213 con vistas a su preparación para la reutilización o el reciclado.</t>
  </si>
  <si>
    <t xml:space="preserve">Recogida y transporte de residuos no peligrosos en fracciones segregadas en origen </t>
  </si>
  <si>
    <t>Recogida de residuos peligrosos</t>
  </si>
  <si>
    <t>Tratamiento y eliminación de residuos no peligrosos</t>
  </si>
  <si>
    <t>Construcción y explotación de instalaciones de tratamiento de biorresiduos215 recogidos por separado mediante digestión anaerobia con la consiguiente producción y utilización de biogás y digestato o productos químicos</t>
  </si>
  <si>
    <t xml:space="preserve">Digestión anaerobia de biorresiduos </t>
  </si>
  <si>
    <t>Construcción y explotación de instalaciones de tratamiento de biorresiduos recogidos por separado218 mediante compostaje (digestión aerobia) con la consiguiente producción y utilización de compost</t>
  </si>
  <si>
    <t xml:space="preserve">Compostaje de biorresiduos </t>
  </si>
  <si>
    <t>Instalación y explotación de infraestructura para la captura y utilización de gases de vertedero220 en vertederos o compartimentos de vertederos cerrados permanentemente mediante el uso de instalaciones y equipos técnicos específicos nuevos o suplementarios instalados durante el cierre del vertedero o compartimento de vertedero o después.</t>
  </si>
  <si>
    <t xml:space="preserve">Captura y utilización de gases de vertedero </t>
  </si>
  <si>
    <t>Tratamiento y eliminación de residuos peligrosos</t>
  </si>
  <si>
    <t>Separación y clasificación de materiales</t>
  </si>
  <si>
    <t>Valorización de materiales ya clasificados</t>
  </si>
  <si>
    <t>Construcción y explotación de instalaciones de clasificación y tratamiento de flujos de residuos no peligrosos recogidos por separado para convertirlos en materias primas secundarias mediante el reprocesamiento mecánico, excepto para operaciones de relleno</t>
  </si>
  <si>
    <t xml:space="preserve">Valorización de materiales de residuos no peligrosos </t>
  </si>
  <si>
    <t>Actividades de descontaminación y otros servicios de gestión de residuos</t>
  </si>
  <si>
    <t xml:space="preserve">Almacenamiento permanente del CO2 capturado en formaciones geológicas subterráneas apropiadas. </t>
  </si>
  <si>
    <t xml:space="preserve">Almacenamiento geológico permanente subterráneo de CO2 </t>
  </si>
  <si>
    <t>F</t>
  </si>
  <si>
    <t>Construcción de edificios</t>
  </si>
  <si>
    <t xml:space="preserve">Obras de construcción e ingeniería civil o preparación de tales obras. </t>
  </si>
  <si>
    <t xml:space="preserve">Renovación de edificios existentes </t>
  </si>
  <si>
    <t>Promoción inmobiliaria</t>
  </si>
  <si>
    <t xml:space="preserve">Promoción de proyectos de construcción de edificios residenciales y no residenciales reuniendo los medios financieros, técnicos y físicos necesarios para la realización de tales proyectos con vistas a su venta posterior y construcción de edificios residenciales o no residenciales completos, por cuenta propia para su venta o a comisión o por contrato. </t>
  </si>
  <si>
    <t xml:space="preserve">Construcción de edificios nuevos </t>
  </si>
  <si>
    <t>Construcción, modernización, mantenimiento y explotación de infraestructuras necesarias para la explotación con cero emisiones de CO2 (emisiones de escape) de aeronaves o para las operaciones propias de los aeropuertos, así como para el suministro fijo de energía eléctrica y de aire preacondicionado en tierra a aeronaves estacionadas.</t>
  </si>
  <si>
    <t xml:space="preserve">Infraestructura aeroportuaria hipocarbónica </t>
  </si>
  <si>
    <t>Construcción de edificios residenciales</t>
  </si>
  <si>
    <t>Construcción de edificios no residenciales</t>
  </si>
  <si>
    <t>Ingeniería civil</t>
  </si>
  <si>
    <t>Construcción de carreteras y autopistas</t>
  </si>
  <si>
    <t xml:space="preserve">Construcción, modernización, mantenimiento y explotación de infraestructuras para la movilidad personal, incluida la construcción de carreteras, autopistas, puentes y túneles y otras infraestructuras destinadas a los peatones y las bicicletas, con o sin asistencia eléctrica. </t>
  </si>
  <si>
    <t xml:space="preserve">Infraestructura para la movilidad personal, logística de la bicicleta </t>
  </si>
  <si>
    <t>Construcción, modernización, mantenimiento y explotación de infraestructuras necesaria para el transporte por carretera con cero emisiones de CO2 (emisiones de escape), así como de la infraestructura destinada a transbordos y al transporte urbano</t>
  </si>
  <si>
    <t xml:space="preserve">Infraestructura que permite el transporte por carretera y el transporte público hipocarbónicos </t>
  </si>
  <si>
    <t>Construcción de vías férreas de superficie y subterraneas</t>
  </si>
  <si>
    <t>Construction of railways and underground railways</t>
  </si>
  <si>
    <t xml:space="preserve">Construcción, modernización, explotación y mantenimiento de vías férreas de superficie y subterráneas, así como de puentes y túneles, estaciones, terminales, instalaciones de servicio ferroviario273 y sistemas de seguridad y gestión del tráfico, con inclusión de la prestación de servicios de arquitectura, ingeniería, delineación, inspección de edificios, topografía y cartografía, así como los servicios que realizan ensayos físicos, químicos y otros ensayos analíticos de todo tipo de materiales y productos. </t>
  </si>
  <si>
    <t xml:space="preserve">Infraestructura para el transporte ferroviario </t>
  </si>
  <si>
    <t>Construction of bridges and tunnels</t>
  </si>
  <si>
    <t>Construcción de puentes y túneles</t>
  </si>
  <si>
    <t>Construcción de redes para fluidos</t>
  </si>
  <si>
    <t>Transporte por cualquier medio de CO2 capturado. 
Construcción y explotación de tuberías de CO2 y renovación de redes de gas con el propósito principal de la integración del CO2 capturado.</t>
  </si>
  <si>
    <t>Transporte de CO2</t>
  </si>
  <si>
    <t>Construcción de redes eléctricas y de telecomunicaciones</t>
  </si>
  <si>
    <t>Obras hidráulicas</t>
  </si>
  <si>
    <t>Construcción, modernización, explotación y mantenimiento de la infraestructura necesaria para la explotación sin emisiones de CO2 (emisiones de escape) de embarcaciones o de las operaciones propias del puerto, así como de la infraestructura destinada a transbordos.</t>
  </si>
  <si>
    <t xml:space="preserve">Infraestructura que permite el transporte hipocarbónico por vías navegables </t>
  </si>
  <si>
    <t>Construcción de otros proyectos de ingeniería civil n.c.o.p.</t>
  </si>
  <si>
    <t>Actividades de construcción especializada</t>
  </si>
  <si>
    <t>Demolición</t>
  </si>
  <si>
    <t>Preparación de terrenos</t>
  </si>
  <si>
    <t>Perforaciones y sondeos</t>
  </si>
  <si>
    <t>Instalaciones eléctricas</t>
  </si>
  <si>
    <t>Fontanería, instalaciones de sistemas de calefacción y aire acondicionado</t>
  </si>
  <si>
    <t>Otras instalaciones en obras de construcción</t>
  </si>
  <si>
    <t>Revocamiento</t>
  </si>
  <si>
    <t>Instalación de carpintería</t>
  </si>
  <si>
    <t>Revestimiento de suelos y paredes</t>
  </si>
  <si>
    <t>Pintura y acristalamiento</t>
  </si>
  <si>
    <t>Otro acabado de edificios</t>
  </si>
  <si>
    <t>Construcción de cubiertas</t>
  </si>
  <si>
    <t>Otras actividades de construcción especializada n.c.o.p.</t>
  </si>
  <si>
    <t>Actividades de las sedes centrales</t>
  </si>
  <si>
    <t>Servicios técnicos de arquitectura e ingeniería y otras actividades relacionadas con el asesoramiento técnico</t>
  </si>
  <si>
    <t>Technical testing and analysis</t>
  </si>
  <si>
    <t>Ensayos y análisis técnicos</t>
  </si>
  <si>
    <t>G</t>
  </si>
  <si>
    <t>Venta de automóviles y vehículos de motor ligeros</t>
  </si>
  <si>
    <t>Venta de otros vehículos de motor</t>
  </si>
  <si>
    <t>Mantenimiento y reparación de vehículos de moto</t>
  </si>
  <si>
    <t>Comercio al por mayor de repuestos y accesorios de vehículos de motor</t>
  </si>
  <si>
    <t>Comercio al por menor de repuestos y accesorios de vehículos de motor</t>
  </si>
  <si>
    <t>Venta, mantenimiento y reparación de motocicletas y de sus repuestos y accesorios</t>
  </si>
  <si>
    <t>Intermediarios del comercio de materias primas agrarias, animales vivos, materias primas textiles y productos semielaborados</t>
  </si>
  <si>
    <t>Intermediarios del comercio de combustibles, minerales, metales y productos químicos industriales</t>
  </si>
  <si>
    <t>Intermediarios del comercio de la madera y materiales de construcción</t>
  </si>
  <si>
    <t>Intermediarios del comercio de maquinaria, equipo industrial, embarcaciones y aeronaves</t>
  </si>
  <si>
    <t>Intermediarios del comercio de muebles, artículos para el hogar y ferretería</t>
  </si>
  <si>
    <t>Intermediarios del comercio de textiles, prendas de vestir, peletería, calzado y artículos de cuero</t>
  </si>
  <si>
    <t>Intermediarios del comercio de productos alimenticios, bebidas y tabaco</t>
  </si>
  <si>
    <t>Intermediarios del comercio especializados en la venta de otros productos específicos</t>
  </si>
  <si>
    <t>Intermediarios del comercio de productos diversos</t>
  </si>
  <si>
    <t>Comercio al por mayor de cereales, tabaco en rama, simientes y alimentos para animales</t>
  </si>
  <si>
    <t>Comercio al por mayor de flores y plantas</t>
  </si>
  <si>
    <t>Comercio al por mayor de animales vivos</t>
  </si>
  <si>
    <t>Comercio al por mayor de cueros y pieles</t>
  </si>
  <si>
    <t>Comercio al por mayor de frutas y hortalizas</t>
  </si>
  <si>
    <t>Comercio al por mayor de carne y productos cárnicos</t>
  </si>
  <si>
    <t>Comercio al por mayor de productos lácteos, huevos, aceites y grasas comestibles</t>
  </si>
  <si>
    <t>Comercio al por mayor de bebidas</t>
  </si>
  <si>
    <t>Comercio al por mayor de productos del tabaco</t>
  </si>
  <si>
    <t>Comercio al por mayor de azúcar, chocolate y confitería</t>
  </si>
  <si>
    <t>Comercio al por mayor de café, té, cacao y especias</t>
  </si>
  <si>
    <t>Comercio al por mayor de pescados, mariscos y otros productos alimenticios</t>
  </si>
  <si>
    <t>Comercio al por mayor, no especializado, de productos alimenticios, bebidas y tabaco</t>
  </si>
  <si>
    <t>Comercio al por mayor de textiles</t>
  </si>
  <si>
    <t>Comercio al por mayor de prendas de vestir y calzado</t>
  </si>
  <si>
    <t>Comercio al por mayor de aparatos electrodomésticos</t>
  </si>
  <si>
    <t>Comercio al por mayor de porcelana, cristalería y artículos de limpieza</t>
  </si>
  <si>
    <t>Comercio al por mayor de productos de perfumería y cosmética</t>
  </si>
  <si>
    <t>Comercio al por mayor de productos farmacéuticos</t>
  </si>
  <si>
    <t>Comercio al por mayor de muebles, alfombras y aparatos de iluminación</t>
  </si>
  <si>
    <t>Comercio al por mayor de artículos de relojería y joyería</t>
  </si>
  <si>
    <t>Comercio al por mayor de otros artículos de uso doméstico</t>
  </si>
  <si>
    <t>Comercio al por mayor de ordenadores, equipos periféricos y programas informáticos</t>
  </si>
  <si>
    <t>Comercio al por mayor de equipos electrónicos y de telecomunicaciones y sus componentes</t>
  </si>
  <si>
    <t>Comercio al por mayor de maquinaria, equipos y suministros agrícolas</t>
  </si>
  <si>
    <t>Comercio al por mayor de máquinas herramienta</t>
  </si>
  <si>
    <t>Comercio al por mayor de maquinaria para la minería, la construcción y la ingeniería civil</t>
  </si>
  <si>
    <t>Comercio al por mayor de maquinaria para la industria textil y de máquinas de coser y tricotar</t>
  </si>
  <si>
    <t>Comercio al por mayor de muebles de oficina</t>
  </si>
  <si>
    <t>Comercio al por mayor de otra maquinaria y equipo de oficina</t>
  </si>
  <si>
    <t>Comercio al por mayor de otra maquinaria y equipo</t>
  </si>
  <si>
    <t>Comercio al por mayor de combustibles sólidos, líquidos y gaseosos, y productos similares</t>
  </si>
  <si>
    <t>Comercio al por mayor de metales y minerales metálicos</t>
  </si>
  <si>
    <t>Comercio al por mayor de madera, materiales de construcción y aparatos sanitarios</t>
  </si>
  <si>
    <t>Comercio al por mayor de ferretería, fontanería y calefacción</t>
  </si>
  <si>
    <t>Comercio al por mayor de productos químicos</t>
  </si>
  <si>
    <t>Comercio al por mayor de otros productos semielaborados</t>
  </si>
  <si>
    <t>Comercio al por mayor de chatarra y productos de desecho</t>
  </si>
  <si>
    <t>Comercio al por mayor no especializado</t>
  </si>
  <si>
    <t>Comercio al por menor en establecimientos no especializados, con predominio en productos alimenticios, bebidas y tabaco</t>
  </si>
  <si>
    <t>Otro comercio al por menor en establecimientos no especializados</t>
  </si>
  <si>
    <t>Comercio al por menor de frutas y hortalizas en establecimientos especializados</t>
  </si>
  <si>
    <t>Comercio al por menor de carne y productos cárnicos en establecimientos especializados</t>
  </si>
  <si>
    <t>Comercio al por menor de pescados y mariscos en establecimientos especializados</t>
  </si>
  <si>
    <t>Comercio al por menor de pan y productos de panadería, confitería y pastelería en establecimientos especializados</t>
  </si>
  <si>
    <t>Comercio al por menor de bebidas en establecimientos especializados</t>
  </si>
  <si>
    <t>Comercio al por menor de productos de tabaco en establecimientos especializados</t>
  </si>
  <si>
    <t>Otro comercio al por menor de productos alimenticios en establecimientos especializados</t>
  </si>
  <si>
    <t>Comercio al por menor de combustible para la automoción en establecimientos especializados</t>
  </si>
  <si>
    <t>Comercio al por menor de ordenadores, equipos periféricos y programas informáticos en establecimientos especializados</t>
  </si>
  <si>
    <t>Comercio al por menor de equipos de telecomunicaciones en establecimientos especializados</t>
  </si>
  <si>
    <t>Comercio al por menor de equipos de audio y vídeo en establecimientos especializados</t>
  </si>
  <si>
    <t>Comercio al por menor de textiles en establecimientos especializados</t>
  </si>
  <si>
    <t>Comercio al por menor de ferretería, pintura y vidrio en establecimientos especializados</t>
  </si>
  <si>
    <t>Comercio al por menor de alfombras, moquetas y revestimientos de paredes y suelos en establecimientos especializados</t>
  </si>
  <si>
    <t>Comercio al por menor de aparatos electrodomésticos en establecimientos especializados</t>
  </si>
  <si>
    <t>Comercio al por menor de muebles, aparatos de iluminación y otros artículos de uso doméstico en establecimientos especializados</t>
  </si>
  <si>
    <t>Comercio al por menor de libros en establecimientos especializados</t>
  </si>
  <si>
    <t>Comercio al por menor de periódicos y artículos de papelería en establecimientos especializados</t>
  </si>
  <si>
    <t>Comercio al por menor de grabaciones de música y vídeo en establecimientos especializados</t>
  </si>
  <si>
    <t>Comercio al por menor de artículos deportivos en establecimientos especializados</t>
  </si>
  <si>
    <t>Comercio al por menor de juegos y juguetes en establecimientos especializados</t>
  </si>
  <si>
    <t>Comercio al por menor de prendas de vestir en establecimientos especializados</t>
  </si>
  <si>
    <t>Comercio al por menor de calzado y artículos de cuero en establecimientos especializados</t>
  </si>
  <si>
    <t>Comercio al por menor de productos farmacéuticos en establecimientos especializados</t>
  </si>
  <si>
    <t>Comercio al por menor de artículos médicos y ortopédicos en establecimientos especializados</t>
  </si>
  <si>
    <t>Comercio al por menor de productos cosméticos e higiénicos en establecimientos especializados</t>
  </si>
  <si>
    <t>Comercio al por menor de flores, plantas, semillas, fertilizantes, animales de compañía y alimentos para los mismos en establecimientos especializados</t>
  </si>
  <si>
    <t>Comercio al por menor de artículos de relojería y joyería en establecimientos especializados</t>
  </si>
  <si>
    <t>Otro comercio al por menor de artículos nuevos en establecimientos especializados</t>
  </si>
  <si>
    <t>Comercio al por menor de artículos de segunda mano en establecimientos</t>
  </si>
  <si>
    <t>Comercio al por menor de productos alimenticios, bebidas y tabaco en puestos de venta y en mercadillos</t>
  </si>
  <si>
    <t>Comercio al por menor de productos textiles, prendas de vestir y calzado en puestos de venta y en mercadillos</t>
  </si>
  <si>
    <t>Comercio al por menor de otros productos en puestos de venta y en mercadillos</t>
  </si>
  <si>
    <t>Comercio al por menor por correspondencia o Internet</t>
  </si>
  <si>
    <t>Otro comercio al por menor no realizado ni en establecimientos, ni en puestos de venta ni en mercadillos</t>
  </si>
  <si>
    <t>H</t>
  </si>
  <si>
    <t>Transporte interurbano de pasajeros por ferrocarril</t>
  </si>
  <si>
    <t>Transporte de mercancías por ferrocarril</t>
  </si>
  <si>
    <t>Adquisición, financiación, leasing, alquiler y explotación de transporte de mercancías usando redes de vías de larga distancia, así como por vías de corta distancia</t>
  </si>
  <si>
    <t xml:space="preserve">Transporte de mercancías por ferrocarril </t>
  </si>
  <si>
    <t>Transporte terrestre urbano y suburbano de pasajeros</t>
  </si>
  <si>
    <t>Adquisición, financiación, leasing, alquiler y explotación de vehículos de transporte urbano y suburbano de pasajeros y de transporte de viajeros por carretera.  
En el caso de vehículos de motor, explotación de vehículos clasificados en la categoría M2 o M3, de conformidad con el artículo 4, apartado 1, del Reglamento (UE) 2018/, para el transporte de pasajeros.  
Las actividades económicas de esta categoría pueden incluir la explotación de distintos modos de transporte terrestre, como autobuses, tranvías, trolebuses, ferrocarriles subterráneos y elevados, etc. También comprenden las líneas de servicio al aeropuerto o a la estación y la explotación de funiculares y teleféricos, si forman parte de sistemas de tránsito urbano o suburbano.  
Las actividades económicas de esta categoría incluyen también los servicios regulares de autobuses de largo recorrido, los servicios discrecionales de autocares, para excursiones, etc., los servicios de los autobuses dentro de los aeropuertos, la explotación de autobuses escolares y autobuses para el transporte.</t>
  </si>
  <si>
    <t>Transporte urbano y suburbano, transporte de viajeros por carretera</t>
  </si>
  <si>
    <t>Transporte por taxi</t>
  </si>
  <si>
    <t>Adquisición, financiación, alquiler, leasing y explotación de vehículos clasificados en las categorías M1232 y N1233, que entran en el ámbito de aplicación del Reglamento (CE) n.º 715/2007 del Parlamento Europeo y del Consejo234, o en la categoría L (vehículos de dos y tres ruedas y cuatriciclos)235</t>
  </si>
  <si>
    <t>Transporte por motocicletas, turismos y vehículos comerciales ligeros</t>
  </si>
  <si>
    <t>Otros tipos de transporte terrestre de pasajeros n.c.o.p.</t>
  </si>
  <si>
    <t>Adquisición, financiación, alquiler, leasing y explotación de vehículos clasificados en las categorías M1232 y N1233, que entran en el ámbito de aplicación del Reglamento (CE) n.º 715/2007 del Parlamento Europeo y del Consejo234, o en la categoría L (vehículos de dos y tres ruedas y cuatriciclos)236</t>
  </si>
  <si>
    <t>Transporte de mercancías por carretera</t>
  </si>
  <si>
    <t xml:space="preserve">Adquisición, financiación, leasing, alquiler y explotación de vehículos de las categorías N1, N2240 o N3241 incluidos en el ámbito de aplicación de la norma EURO VI242, etapa E, o su sucesora, para los servicios de transporte de mercancías por carretera. </t>
  </si>
  <si>
    <t xml:space="preserve">Servicios de transporte de mercancías por carretera </t>
  </si>
  <si>
    <t>Servicios de mudanza</t>
  </si>
  <si>
    <t>Transporte por tubería</t>
  </si>
  <si>
    <t>Transporte marítimo de pasajeros</t>
  </si>
  <si>
    <t>Adquisición, financiación, fletamento (con o sin tripulación) y explotación de embarcaciones diseñadas y equipadas para el transporte de pasajeros por mar o aguas costeras, sea regular o no. Las actividades económicas de esta categoría incluyen la explotación de transbordadores, barcos de excursión, turísticos o cruceros y embarcaciones taxi.</t>
  </si>
  <si>
    <t xml:space="preserve">Transporte marítimo (incluido el costero) de pasajeros </t>
  </si>
  <si>
    <t>Transporte marítimo de mercancías</t>
  </si>
  <si>
    <t xml:space="preserve">Adquisición, financiación, fletamento (con o sin tripulación) y explotación de embarcaciones diseñadas y equipadas para el transporte de mercancías o para el transporte combinado de mercancías y pasajeros por mar o aguas costeras, sea regular o no. Adquisición, financiación, leasing y explotación de embarcaciones necesarias para operaciones portuarias y actividades auxiliares, como remolcadores, embarcaciones de amarre, embarcaciones piloto, prácticos, buques elevadores y rompehielos. </t>
  </si>
  <si>
    <t xml:space="preserve">Transporte marítimo de mercancías, embarcaciones para operaciones portuarias y actividades auxiliares </t>
  </si>
  <si>
    <t>Transporte de pasajeros por vías navegables interiores</t>
  </si>
  <si>
    <t>Adquisición, financiación, leasing, alquiler y explotación de embarcaciones de transporte de pasajeros por vías navegables interiores que no son aptas para el transporte marítimo.</t>
  </si>
  <si>
    <t xml:space="preserve">Transporte de pasajeros por vías navegables interiores </t>
  </si>
  <si>
    <t>Transporte de mercancías por vías navegables interiores</t>
  </si>
  <si>
    <t xml:space="preserve">Adquisición, financiación, leasing, alquiler y explotación de embarcaciones de transporte de mercancías por vías navegables interiores que no son aptas para el transporte marítimo. </t>
  </si>
  <si>
    <t xml:space="preserve">Transporte de mercancías por vías navegables interiores </t>
  </si>
  <si>
    <t>Transporte aéreo de pasajeros</t>
  </si>
  <si>
    <t>Actividades anexas al transporte terrestre</t>
  </si>
  <si>
    <t>Actividades anexas al transporte marítimo y por vías navegables interiores</t>
  </si>
  <si>
    <t>Actividades anexas al transporte aéreo</t>
  </si>
  <si>
    <t>Manipulación de mercancías</t>
  </si>
  <si>
    <t>Otras actividades anexas al transporte</t>
  </si>
  <si>
    <t>Actividades postales sometidas a la obligación del servicio universal</t>
  </si>
  <si>
    <t>Otras actividades postales y de correos</t>
  </si>
  <si>
    <t>I</t>
  </si>
  <si>
    <t>Hoteles y alojamientos similares</t>
  </si>
  <si>
    <t>Alojamientos turísticos y otros alojamientos de corta estancia</t>
  </si>
  <si>
    <t>Campings y aparcamientos para caravanas</t>
  </si>
  <si>
    <t>Otros alojamientos</t>
  </si>
  <si>
    <t>Restaurantes y puestos de comidas</t>
  </si>
  <si>
    <t>Provisión de comidas preparadas para eventos</t>
  </si>
  <si>
    <t>Otros servicios de comidas</t>
  </si>
  <si>
    <t>Establecimientos de bebidas</t>
  </si>
  <si>
    <t>J</t>
  </si>
  <si>
    <t>Edición de libros</t>
  </si>
  <si>
    <t>Edición de directorios y guías de direcciones postales</t>
  </si>
  <si>
    <t>Edición de periódicos</t>
  </si>
  <si>
    <t>Edición de revistas</t>
  </si>
  <si>
    <t>Otras actividades editoriales</t>
  </si>
  <si>
    <t>Edición de videojuegos</t>
  </si>
  <si>
    <t>Edición de otros programas informáticos</t>
  </si>
  <si>
    <t>Actividades cinematográficas, de vídeo y de programas de televisión, grabación de sonido y edición musical</t>
  </si>
  <si>
    <t>Actividades de postproducción cinematográfica, de vídeo y de programas de televisión</t>
  </si>
  <si>
    <t>Actividades de exhibición cinematográfica</t>
  </si>
  <si>
    <t>Actividades de producción cinematográfica y de vídeo</t>
  </si>
  <si>
    <t>Actividades de producciones de programas de televisión</t>
  </si>
  <si>
    <t>Actividades de distribución cinematográfica y de vídeo</t>
  </si>
  <si>
    <t>Actividades de distribución de programas de televisión</t>
  </si>
  <si>
    <t>Actividades de grabación de sonido y edición musical</t>
  </si>
  <si>
    <t>Actividades de programación y emisión de radio y televisión</t>
  </si>
  <si>
    <t>Actividades de radiodifusión</t>
  </si>
  <si>
    <t>Actividades de programación y emisión de televisión</t>
  </si>
  <si>
    <t>Telecomunicaciones</t>
  </si>
  <si>
    <t>Desarrollo o uso de soluciones de TIC destinadas a la recogida, la transmisión y el almacenamiento de datos, así como a su modelización y uso, cuando esas actividades estén destinadas principalmente a proporcionar datos y análisis que permitan reducir las emisiones de GEI. Esas soluciones de TIC pueden incluir, entre otras cosas, el uso de tecnologías descentralizadas (es decir, tecnologías de registro descentralizado), el internet de las cosas (IdC), la 5G y la inteligencia artificial. Las actividades económicas de esta categoría podrían asociarse a varios códigos NACE, en particular los códigos J61, J62 y J63.11, de conformidad con la nomenclatura estadística de actividades económicas establecida por el Reglamento (CE) n.º 1893/2006</t>
  </si>
  <si>
    <t xml:space="preserve">Soluciones basadas en datos para reducir las emisiones de gases de efecto invernadero </t>
  </si>
  <si>
    <t>Telecomunicaciones por cable</t>
  </si>
  <si>
    <t>Telecomunicaciones inalámbricas</t>
  </si>
  <si>
    <t>Telecomunicaciones por satélite</t>
  </si>
  <si>
    <t>Otras actividades de telecomunicaciones</t>
  </si>
  <si>
    <t>Programación, consultoría y otras actividades relacionadas con la informática</t>
  </si>
  <si>
    <t>Desarrollo o uso de soluciones de TIC destinadas a la recogida, la transmisión y el almacenamiento de datos, así como a su modelización y uso, cuando esas actividades estén destinadas principalmente a proporcionar datos y análisis que permitan reducir las emisiones de GEI. Esas soluciones de TIC pueden incluir, entre otras cosas, el uso de tecnologías descentralizadas (es decir, tecnologías de registro descentralizado), el internet de las cosas (IdC), la 5G y la inteligencia artificial. Las actividades económicas de esta categoría podrían asociarse a varios códigos NACE, en particular los códigos J61, J62 y J63.11, de conformidad con la nomenclatura estadística de actividades económicas establecida por el Reglamento (CE) n.º 1893/2007</t>
  </si>
  <si>
    <t>Actividades de programación informática</t>
  </si>
  <si>
    <t>Actividades de consultoría informática</t>
  </si>
  <si>
    <t>Gestión de recursos informáticos</t>
  </si>
  <si>
    <t>Otros servicios relacionados con las tecnologías de la información y la informática</t>
  </si>
  <si>
    <t>Proceso de datos, hosting y actividades relacionadas</t>
  </si>
  <si>
    <t xml:space="preserve">Almacenamiento, manipulación, gestión, circulación, control, visualización, conmutación, intercambio, transmisión o tratamiento de datos a través de centros de datos306, incluida la computación en el borde. </t>
  </si>
  <si>
    <t xml:space="preserve">Proceso de datos, hosting y actividades relacionadas </t>
  </si>
  <si>
    <t>Desarrollo o uso de soluciones de TIC destinadas a la recogida, la transmisión y el almacenamiento de datos, así como a su modelización y uso, cuando esas actividades estén destinadas principalmente a proporcionar datos y análisis que permitan reducir las emisiones de GEI. Esas soluciones de TIC pueden incluir, entre otras cosas, el uso de tecnologías descentralizadas (es decir, tecnologías de registro descentralizado), el internet de las cosas (IdC), la 5G y la inteligencia artificial. Las actividades económicas de esta categoría podrían asociarse a varios códigos NACE, en particular los códigos J61, J62 y J63.11, de conformidad con la nomenclatura estadística de actividades económicas establecida por el Reglamento (CE) n.º 1893/2008</t>
  </si>
  <si>
    <t>Portales web</t>
  </si>
  <si>
    <t>Actividades de las agencias de noticias</t>
  </si>
  <si>
    <t>Otros servicios de información n.c.o.p.</t>
  </si>
  <si>
    <t>K</t>
  </si>
  <si>
    <t>Banco central</t>
  </si>
  <si>
    <t>Otra intermediación monetaria</t>
  </si>
  <si>
    <t>Actividades de las sociedades holding</t>
  </si>
  <si>
    <t>Inversión colectiva, fondos y entidades financieras similares</t>
  </si>
  <si>
    <t>Arrendamiento financiero</t>
  </si>
  <si>
    <t>Otras actividades crediticias</t>
  </si>
  <si>
    <t>Otros servicios financieros, excepto seguros y fondos de pensiones n.c.o.p.</t>
  </si>
  <si>
    <t>Seguros de vida</t>
  </si>
  <si>
    <t>Seguros distintos de los seguros de vida</t>
  </si>
  <si>
    <t>Reaseguros</t>
  </si>
  <si>
    <t>Fondos de pensiones</t>
  </si>
  <si>
    <t>Administración de mercados financieros</t>
  </si>
  <si>
    <t>Actividades de intermediación en operaciones con valores y otros activos</t>
  </si>
  <si>
    <t>Otras actividades auxiliares a los servicios financieros, excepto seguros y fondos de pensiones</t>
  </si>
  <si>
    <t>Evaluación de riesgos y daños</t>
  </si>
  <si>
    <t>Actividades de agentes y corredores de seguros</t>
  </si>
  <si>
    <t>Otras actividades auxiliares a seguros y fondos de pensiones</t>
  </si>
  <si>
    <t>Actividades de gestión de fondos</t>
  </si>
  <si>
    <t>L</t>
  </si>
  <si>
    <t>Actividades inmobiliarias</t>
  </si>
  <si>
    <t xml:space="preserve">Adquisición de bienes raíces y ejercicio de los derechos de propiedad de esos bienes. </t>
  </si>
  <si>
    <t>Adquisición y propiedad de edificios</t>
  </si>
  <si>
    <t>Compraventa de bienes inmobiliarios por cuenta propia</t>
  </si>
  <si>
    <t>Alquiler de bienes inmobiliarios por cuenta propia</t>
  </si>
  <si>
    <t>Agentes de la propiedad inmobiliaria</t>
  </si>
  <si>
    <t>Gestión y administración de la propiedad inmobiliaria</t>
  </si>
  <si>
    <t>M</t>
  </si>
  <si>
    <t>Actividades jurídicas</t>
  </si>
  <si>
    <t>Actividades de contabilidad, teneduría de libros, auditoría y asesoría fiscal</t>
  </si>
  <si>
    <t>Relaciones públicas y comunicación</t>
  </si>
  <si>
    <t>Otras actividades de consultoría de gestión empresarial</t>
  </si>
  <si>
    <t>Servicios técnicos de arquitectura e ingeniería; ensayos y análisis técnicos</t>
  </si>
  <si>
    <t xml:space="preserve"> Servicios profesionales relacionados con la eficiencia energética de los edificios.</t>
  </si>
  <si>
    <t xml:space="preserve">Servicios profesionales relacionados con la eficiencia energética de los edificios </t>
  </si>
  <si>
    <t>Servicios técnicos de arquitectura</t>
  </si>
  <si>
    <t>Engineering activities and related technical consultancy</t>
  </si>
  <si>
    <t>Servicios técnicos de ingeniería y otras actividades relacionadas con el asesoramiento técnico</t>
  </si>
  <si>
    <t>Investigación, investigación aplicada y desarrollo experimental de soluciones, procesos, tecnologías, modelos de negocio y otros productos destinados a reducir, evitar o eliminar las emisiones de GEI (I+D+i) y cuya capacidad para reducir, eliminar o evitar esas emisiones en las actividades económicas objetivo ha quedado demostrada por lo menos en un entorno pertinente, que corresponde como mínimo al nivel de madurez tecnológica 6.</t>
  </si>
  <si>
    <t xml:space="preserve">Investigación, desarrollo e innovación cercanos al mercado </t>
  </si>
  <si>
    <t>Investigación, investigación aplicada y desarrollo experimental de soluciones, procesos, tecnologías, modelos de negocio y otros productos destinados a la captura directa de CO2 de la atmósfera.</t>
  </si>
  <si>
    <t>Investigación, desarrollo e innovación para la captura directa de CO2 de la atmósfera</t>
  </si>
  <si>
    <t>Investigación y desarrollo</t>
  </si>
  <si>
    <t>Investigación y desarrollo experimental en ciencias naturales y técnicas</t>
  </si>
  <si>
    <t>Investigación y desarrollo experimental en biotecnología</t>
  </si>
  <si>
    <t>Otra investigación y desarrollo experimental en ciencias naturales y técnicas</t>
  </si>
  <si>
    <t>Investigación y desarrollo experimental en ciencias sociales y humanidades</t>
  </si>
  <si>
    <t>Agencias de publicidad</t>
  </si>
  <si>
    <t>Servicios de representación de medios de comunicación</t>
  </si>
  <si>
    <t>Estudio de mercado y realización de encuestas de opinión pública</t>
  </si>
  <si>
    <t>Actividades de diseño especializado</t>
  </si>
  <si>
    <t>Actividades de fotografía</t>
  </si>
  <si>
    <t>Actividades de traducción e interpretación</t>
  </si>
  <si>
    <t>Otras actividades profesionales, científicas y técnicas n.c.o.p.</t>
  </si>
  <si>
    <t>Actividades veterinarias</t>
  </si>
  <si>
    <t>N</t>
  </si>
  <si>
    <t>Alquiler de automóviles y vehículos de motor ligeros</t>
  </si>
  <si>
    <t xml:space="preserve">Venta, adquisición, financiación, leasing, alquiler y explotación de dispositivos de transporte o movilidad personal en los que la propulsión procede de la actividad física del usuario, de un motor de cero emisiones, o de una mezcla de actividad física y motora de cero emisiones. Esto incluye la prestación de servicios de transporte de mercancías con bicicletas (de carga). </t>
  </si>
  <si>
    <t xml:space="preserve">Explotación de dispositivos de movilidad personal, logística de la bicicleta </t>
  </si>
  <si>
    <t>Adquisición, financiación, alquiler, leasing y explotación de vehículos clasificados en las categorías M1232 y N1233, que entran en el ámbito de aplicación del Reglamento (CE) n.º 715/2007 del Parlamento Europeo y del Consejo234, o en la categoría L (vehículos de dos y tres ruedas y cuatriciclos)237</t>
  </si>
  <si>
    <t>Alquiler de camiones</t>
  </si>
  <si>
    <t>Alquiler de artículos de ocio y deportivos</t>
  </si>
  <si>
    <t>Alquiler de cintas de vídeo y discos</t>
  </si>
  <si>
    <t>Alquiler de otros efectos personales y artículos de uso doméstico</t>
  </si>
  <si>
    <t>Alquiler de maquinaria y equipo de uso agrícola</t>
  </si>
  <si>
    <t>Alquiler de maquinaria y equipo para la construcción e ingeniería civil</t>
  </si>
  <si>
    <t>Alquiler de maquinaria y equipo de oficina, incluidos ordenadores</t>
  </si>
  <si>
    <t>Alquiler de medios de navegación</t>
  </si>
  <si>
    <t>Alquiler de medios de transporte aéreo</t>
  </si>
  <si>
    <t>Alquiler de otra maquinaria, equipos y bienes tangibles n.c.o.p.</t>
  </si>
  <si>
    <t xml:space="preserve">Adquisición, financiación, alquiler, leasing y explotación de transporte de pasajeros utilizando material ferroviario en redes de larga distancia, desplegadas por una amplia área geográfica, de transporte de pasajeros por ferrocarril interurbano y explotación de coches-cama o cochesrestaurante como operación realizada por las propias compañías de ferrocarril.  </t>
  </si>
  <si>
    <t>Arrendamiento de la propiedad intelectual y productos similares, excepto trabajos protegidos por los derechos de autor</t>
  </si>
  <si>
    <t>Actividades de las agencias de colocación</t>
  </si>
  <si>
    <t>Actividades de las agencias de viajes</t>
  </si>
  <si>
    <t>Actividades de los operadores turísticos</t>
  </si>
  <si>
    <t>Actividades de las empresas de trabajo temporal</t>
  </si>
  <si>
    <t>Otra provisión de recursos humanos</t>
  </si>
  <si>
    <t>Otros servicios de reservas y actividades relacionadas con los mismos</t>
  </si>
  <si>
    <t>Actividades de seguridad privada</t>
  </si>
  <si>
    <t>Servicios de sistemas de seguridad</t>
  </si>
  <si>
    <t>Actividades de investigación</t>
  </si>
  <si>
    <t>Servicios integrales a edificios e instalaciones</t>
  </si>
  <si>
    <t>Limpieza general de edificios</t>
  </si>
  <si>
    <t>Otras actividades de limpieza industrial y de edificios</t>
  </si>
  <si>
    <t>Otras actividades de limpieza</t>
  </si>
  <si>
    <t>Actividades de jardinería</t>
  </si>
  <si>
    <t>Servicios administrativos combinados</t>
  </si>
  <si>
    <t>Actividades de fotocopiado, preparación de documentos y otras actividades especializadas de oficina</t>
  </si>
  <si>
    <t>Actividades de los centros de llamadas</t>
  </si>
  <si>
    <t>Organización de convenciones y ferias de muestras</t>
  </si>
  <si>
    <t>Actividades de las agencias de cobros y de información comercial</t>
  </si>
  <si>
    <t>Actividades de envasado y empaquetado</t>
  </si>
  <si>
    <t>Otras actividades de apoyo a las empresas n.c.o.p.</t>
  </si>
  <si>
    <t>Ó C</t>
  </si>
  <si>
    <t>Ó F</t>
  </si>
  <si>
    <t>O</t>
  </si>
  <si>
    <t>Actividades generales de la Administración Pública</t>
  </si>
  <si>
    <t>Regulación de las actividades sanitarias, educativas y culturales y otros servicios sociales, excepto Seguridad Social</t>
  </si>
  <si>
    <t>Regulación de la actividad económica y contribución a su mayor eficiencia</t>
  </si>
  <si>
    <t>Asuntos exteriores</t>
  </si>
  <si>
    <t>Defensa</t>
  </si>
  <si>
    <t>Justicia</t>
  </si>
  <si>
    <t>Orden público y seguridad</t>
  </si>
  <si>
    <t>Protección civil</t>
  </si>
  <si>
    <t>Seguridad Social obligatoria</t>
  </si>
  <si>
    <t>P</t>
  </si>
  <si>
    <t>Educación</t>
  </si>
  <si>
    <t>Educación preprimaria</t>
  </si>
  <si>
    <t>Educación primaria</t>
  </si>
  <si>
    <t>Educación secundaria general</t>
  </si>
  <si>
    <t>Educación secundaria técnica y profesional</t>
  </si>
  <si>
    <t>Educación postsecundaria no terciaria</t>
  </si>
  <si>
    <t>Educación universitaria</t>
  </si>
  <si>
    <t>Educación terciaria no universitaria</t>
  </si>
  <si>
    <t>Educación deportiva y recreativa</t>
  </si>
  <si>
    <t>Educación cultural</t>
  </si>
  <si>
    <t>Actividades de las escuelas de conducción y pilotaje</t>
  </si>
  <si>
    <t>Otra educación n.c.o.p.</t>
  </si>
  <si>
    <t>Actividades auxiliares a la educación</t>
  </si>
  <si>
    <t>Q</t>
  </si>
  <si>
    <t>Actividades hospitalarias</t>
  </si>
  <si>
    <t>Actividades de medicina general</t>
  </si>
  <si>
    <t>Actividades de medicina especializada</t>
  </si>
  <si>
    <t>Actividades odontológicas</t>
  </si>
  <si>
    <t>Otras actividades sanitarias</t>
  </si>
  <si>
    <t>Asistencia en establecimientos residenciales</t>
  </si>
  <si>
    <t>Asistencia en establecimientos residenciales con cuidados sanitarios</t>
  </si>
  <si>
    <t>Asistencia en establecimientos residenciales para personas con discapacidad intelectual, enfermedad mental y drogodependencia</t>
  </si>
  <si>
    <t>Asistencia en establecimientos residenciales para personas mayores</t>
  </si>
  <si>
    <t>Asistencia en establecimientos residenciales para personas con discapacidad física</t>
  </si>
  <si>
    <t>Otras actividades de asistencia en establecimientos residenciales</t>
  </si>
  <si>
    <t>Actividades de servicios sociales sin alojamiento para personas mayores</t>
  </si>
  <si>
    <t>Actividades de servicios sociales sin alojamiento para personas con discapacidad</t>
  </si>
  <si>
    <t>Actividades de cuidado diurno de niños</t>
  </si>
  <si>
    <t>Otros actividades de servicios sociales sin alojamiento n.c.o.p.</t>
  </si>
  <si>
    <t>R</t>
  </si>
  <si>
    <t>Actividades de creación, artísticas y espectáculos</t>
  </si>
  <si>
    <t>Artes escénicas</t>
  </si>
  <si>
    <t>Actividades auxiliares a las artes escénicas</t>
  </si>
  <si>
    <t>Creación artística y literaria</t>
  </si>
  <si>
    <t>Gestión de salas de espectáculos</t>
  </si>
  <si>
    <t>Actividades de bibliotecas, archivos, museos y otras actividades culturales</t>
  </si>
  <si>
    <t>Actividades de museos</t>
  </si>
  <si>
    <t>Gestión de lugares y edificios históricos</t>
  </si>
  <si>
    <t>Actividades de los jardines botánicos, parques zoológicos y reservas naturales</t>
  </si>
  <si>
    <t>Actividades de bibliotecas</t>
  </si>
  <si>
    <t>Actividades de archivos</t>
  </si>
  <si>
    <t>Actividades de juegos de azar y apuestas</t>
  </si>
  <si>
    <t>Gestión de instalaciones deportivas</t>
  </si>
  <si>
    <t>Actividades de los clubes deportivos</t>
  </si>
  <si>
    <t>Actividades de los gimnasios</t>
  </si>
  <si>
    <t>Otras actividades deportivas</t>
  </si>
  <si>
    <t>Actividades de los parques de atracciones y los parques temáticos</t>
  </si>
  <si>
    <t>Otras actividades recreativas y de entretenimiento</t>
  </si>
  <si>
    <t>S</t>
  </si>
  <si>
    <t>Actividades de organizaciones empresariales y patronales</t>
  </si>
  <si>
    <t>Actividades de organizaciones profesionales</t>
  </si>
  <si>
    <t>Actividades sindicales</t>
  </si>
  <si>
    <t>Actividades de organizaciones religiosas</t>
  </si>
  <si>
    <t>Actividades de organizaciones políticas</t>
  </si>
  <si>
    <t>Otras actividades asociativas n.c.o.p.</t>
  </si>
  <si>
    <t>Reparación de ordenadores y equipos periféricos</t>
  </si>
  <si>
    <t>Reparación de equipos de comunicación</t>
  </si>
  <si>
    <t>Reparación de aparatos electrónicos de audio y vídeo de uso doméstico</t>
  </si>
  <si>
    <t>Reparación de aparatos electrodomésticos y de equipos para el hogar y el jardín</t>
  </si>
  <si>
    <t>Reparación de calzado y artículos de cuero</t>
  </si>
  <si>
    <t>Reparación de muebles y artículos de menaje</t>
  </si>
  <si>
    <t>Reparación de relojes y joyería</t>
  </si>
  <si>
    <t>Reparación de otros efectos personales y artículos de uso doméstico</t>
  </si>
  <si>
    <t>Lavado y limpieza de prendas textiles y de piel</t>
  </si>
  <si>
    <t>Peluquería y otros tratamientos de belleza</t>
  </si>
  <si>
    <t>Pompas fúnebres y actividades relacionadas</t>
  </si>
  <si>
    <t>Actividades de mantenimiento físico</t>
  </si>
  <si>
    <t>Otras servicios personales n.c.o.p.</t>
  </si>
  <si>
    <t>T</t>
  </si>
  <si>
    <t>Actividades de los hogares como empleadores de personal doméstico</t>
  </si>
  <si>
    <t>Actividades de los hogares como productores de bienes para uso propio</t>
  </si>
  <si>
    <t>Actividades de los hogares como productores de servicios para uso propio</t>
  </si>
  <si>
    <t>U</t>
  </si>
  <si>
    <t>Actividades de organizaciones y organismos extraterritoriales</t>
  </si>
  <si>
    <t>Anexo I del Acto Delegado que complementa al Reglamento 2020/852 (UE)</t>
  </si>
  <si>
    <t>Sección: 3.1. Fabricación de tecnologías de energía renovable</t>
  </si>
  <si>
    <t>Descripción de la actividad: Fabricación de tecnologías de energía renovable, entendiéndose por energía renovable la definición del artículo 2, punto 1, de la Directiva (UE) 2018/2001.</t>
  </si>
  <si>
    <t>INSTRUCCIONES</t>
  </si>
  <si>
    <t xml:space="preserve">Se debe responder a la pregunta propuesta con un "Sí" si la respuesta es afirmativa, con un "No" si la respuesta es negativa y con un "N/A" si no se conoce. </t>
  </si>
  <si>
    <t>VERIFICACIÓN</t>
  </si>
  <si>
    <t xml:space="preserve">NIVEL </t>
  </si>
  <si>
    <t>PREGUNTA</t>
  </si>
  <si>
    <t>RESPUESTA</t>
  </si>
  <si>
    <t>VALOR</t>
  </si>
  <si>
    <t>COMENTARIO I (*)</t>
  </si>
  <si>
    <t>COMENTARIO II (**)</t>
  </si>
  <si>
    <t>1.</t>
  </si>
  <si>
    <t xml:space="preserve">¿La actividad económica consiste en la fabricación de tecnologías de energía renovable*? </t>
  </si>
  <si>
    <t>Sí</t>
  </si>
  <si>
    <t>Energía procedente de fuentes renovables o energía renovable: energía procedente de fuentes renovables no fósiles, es decir, energía eólica, energía solar (solar térmica y solar fotovoltaica) y energía geotérmica, energía ambiente, energía mareomotriz, energía undimotriz y otros tipos de energía oceánica, energía hidráulica y energía procedente de biomasa, gases de vertedero, gases de plantas de depuración, y biogás (artículo 2, punto 1, de la Directiva (UE) 2018/2001).</t>
  </si>
  <si>
    <t xml:space="preserve">RESULTADO GLOBAL </t>
  </si>
  <si>
    <t>TIPO DE ACTIVIDAD</t>
  </si>
  <si>
    <t>Sección: 3.2. Fabricación de equipos para la producción y el uso de hidrógeno</t>
  </si>
  <si>
    <t>Descripción de la actividad: Fabricación de equipos para la producción y el uso de hidrógeno.</t>
  </si>
  <si>
    <t xml:space="preserve">Se debe responder a las preguntas propuestas con un "Sí" si la respuesta es afirmativa, con un "No" si la respuesta es negativa y con un "N/A" si no se conoce. </t>
  </si>
  <si>
    <t>La reducción de las emisiones cuantificadas de gases de efecto invernadero durante el ciclo de vida se verifica de acuerdo con el artículo 30 de la Directiva (UE) 2018/2001, cuando proceda, o la verificación la realiza un tercero independiente.</t>
  </si>
  <si>
    <t xml:space="preserve">¿La actividad económica consiste en la fabricación de equipos para la producción y uso de hidrógeno? </t>
  </si>
  <si>
    <t>1.1.</t>
  </si>
  <si>
    <t>¿Los equipos para la producción de hidrógeno cumplen con el requisito de reducción de las emisiones de GEI durante el ciclo de vida del 73,4 % en el caso del hidrógeno [lo que da como resultado unas emisiones de GEI durante el ciclo de vida inferiores a 3 tCO2e/tH2] y del 70 % en el caso de los combustibles sintéticos a partir de hidrógeno  [en relación con un combustible fósil de referencia de 94 gCO2e/MJ, por analogía con el enfoque establecido en el artículo 25, apartado 2, y en el anexo V de la Directiva (UE) 2018/2001*]?</t>
  </si>
  <si>
    <t>La reducción de las emisiones de gases de efecto invernadero durante el ciclo de vida se calcula de acuerdo con la metodología especificada en el artículo 28, apartado 5, de la Directiva (UE) 2018/2001 o, de manera alternativa, utilizando las normas ISO 14067:2018 o ISO 14064-1:2018.</t>
  </si>
  <si>
    <t>1.2.</t>
  </si>
  <si>
    <t xml:space="preserve">¿Se captura el CO2 procedente del proceso de fabricación que su transporte y almacenamiento subterráneo? </t>
  </si>
  <si>
    <t>1.2.1.</t>
  </si>
  <si>
    <t>¿Se lleva a cabo la caracterización y evaluación del complejo de almacenamiento potencial y de la zona circundante, o la exploración a tenor del artículo 3, punto 8, de la Directiva 2009/31/CE*?</t>
  </si>
  <si>
    <t>Directiva 2009/31/CE: Directiva 2009/31/CE del Parlamento Europeo y del Consejo de 23  de  abril de 2009 relativa al almacenamiento geológico de dióxido de carbono y por la que se modifican la Directiva 85/337/CEE del Consejo, las Directivas 2000/60/CE, 2001/80/CE, 2004/35/CE, 2006/12/CE, 2008/1/CE y el Reglamento (CE) no 1013/2006 del Parlamento Europeo y del Consejo.</t>
  </si>
  <si>
    <t>1.2.2.</t>
  </si>
  <si>
    <t>¿Se aplican sistemas adecuados de detección de fugas para evitar que se produzcan fugas durante la explotación, cierre y período posterior al cierre?</t>
  </si>
  <si>
    <t>1.2.3.</t>
  </si>
  <si>
    <t>¿Existe un plan de seguimiento de las instalaciones de inyección y del complejo de almacenamiento y, cuando sea necesario, del entorno circundante, y las autoridades nacionales competentes comprueban los informes periódicos, durante la explotación, cierre y período posterior al cierre?</t>
  </si>
  <si>
    <t>1.2.4.</t>
  </si>
  <si>
    <t>¿Dónde se lleva a cabo la exploración y explotación de emplazamientos de almacenamiento?</t>
  </si>
  <si>
    <t>Ubicación</t>
  </si>
  <si>
    <t>1.2.4.1.</t>
  </si>
  <si>
    <t>Si es en la Unión Europea, ¿la actividad cumple con la Directiva 2009/31/CE*? En el caso de terceros países, ¿la actividad cumple con la norma ISO 27914:2017**?</t>
  </si>
  <si>
    <t>ISO 27914:2017: Norma ISO 27914:2017, Carbon dioxide capture, transportation and geological storage — Geological storage.</t>
  </si>
  <si>
    <t>1.2.5.</t>
  </si>
  <si>
    <t>¿Se producen fugas de CO2 superiores al 0,5 % de la masa de CO2 transportada cuando el CO2 se transporta desde la instalación donde se captura hasta el punto de inyección?</t>
  </si>
  <si>
    <t>No</t>
  </si>
  <si>
    <t>1.2.6.</t>
  </si>
  <si>
    <t>¿El CO2 se entrega en un lugar de almacenamiento permanente de CO2 que cumple los criterios de almacenamiento subterráneo de CO2 - preguntas del nviel 1.2.1. al nivel 1.2.4.1. - o se entrega con otras modalidades de transporte hasta un lugar de almacenamiento permanente de CO2 que cumple esos mismo criterios?</t>
  </si>
  <si>
    <t>1.2.7.</t>
  </si>
  <si>
    <t>¿Se aplican sistemas apropiados de detección de fugas y se establece un plan de vigilancia, y el informe sobre ese plan lo verifica un tercero independiente?</t>
  </si>
  <si>
    <t>1.2.8.</t>
  </si>
  <si>
    <t>¿La actividad comprende la instalación de activos que aumentan la flexibilidad y mejoran la gestión de una red existente?</t>
  </si>
  <si>
    <t>Sección: 3.3. Fabricación de tecnologías hipocarbónicas para el trasnporte</t>
  </si>
  <si>
    <t>Descripción de la actividad: Fabricación, reparación, mantenimiento, renovación, reconversión y modernización de vehículos, material rodante y embarcaciones de transporte hipocarbónicos.</t>
  </si>
  <si>
    <t>NIVEL</t>
  </si>
  <si>
    <t>¿La actividad económica consiste en la fabricación, reparación, mantenimiento, renovación, reconversión o modernización de trenes, coches de viajeros y vagones?</t>
  </si>
  <si>
    <t>¿Estos trenes, coches de viajeros y vagones tienen cero emisiones directas de CO2 (emisiones de escape)?</t>
  </si>
  <si>
    <t>¿Estos trenes, coches de viajeros y vagones tienen cero emisiones directas de CO2 (emisiones de escape) cuando circulan en una vía con la infraestructura necesaria, y utilizan un motor convencional cuando dicha infraestructura no está disponible (bimodo)?</t>
  </si>
  <si>
    <t>2.</t>
  </si>
  <si>
    <t>¿La actividad económica consiste en la fabricación, reparación, mantenimiento, renovación, reconversión o modernización de dispositivos de transporte terrestre urbano y suburbano de pasajeros?</t>
  </si>
  <si>
    <t>2.1.</t>
  </si>
  <si>
    <t>¿Estos dispositivos de transporte terrestre urbano y suburbano de pasajeros, con cero emisiones directas de CO2 (emisiones de escape)?</t>
  </si>
  <si>
    <t>3.</t>
  </si>
  <si>
    <t xml:space="preserve">¿La actividad económica consiste en la fabricación, reparación, mantenimiento, renovación, reconversión o modernización de vehículos clasificados en las categorías «M2» y «M3» con un tipo de carrocería clasificado como «CA», «CB», «CC» o «CD»? </t>
  </si>
  <si>
    <t>3.1.</t>
  </si>
  <si>
    <t>Hasta el 31 de diciembre de 2025: ¿Estos vehículos cumplen con la «Norma Euro VI más reciente»? ¿Y si no disponen de dicha norma, las emisiones directas de CO2 de los vehículos son nulas?</t>
  </si>
  <si>
    <t xml:space="preserve">«M2» : Comprende a los vehículos de motor diseñados y fabricados principalmente para el transporte de pasajeros y su equipaje que tengan más de ocho plazas de asiento además de la del conductor y cuya masa máxima no sea superior a 5 toneladas, independientemente de que dichos vehículos de motor tengan o no espacio para pasajeros de pie (artículo 4, apartado 1, letra a), del Reglamento (UE) 2018/858 del Parlamento Europeo y del Consejo, de 30 de mayo de 2018, sobre la homologación y la vigilancia del mercado de los vehículos de motor y sus remolques y de los sistemas, los componentes y las unidades técnicas independientes destinados a dichos vehículos, por el que se modifican los Reglamentos (CE) n.º 715/2007 y (CE) n.º 595/2009 y por el que se deroga la Directiva 2007/46/CE).
«M3» : Comprende a los vehículos de motor diseñados y fabricados principalmente para el transporte de pasajeros y su equipaje que tengan más de ocho plazas de asiento además de la del conductor y cuya masa máxima sea superior a 5 toneladas, independientemente de que dichos vehículos de motor tengan o no espacio para pasajeros de pie (artículo 4, apartado 1, letra a), del Reglamento (UE) 2018/858 del Parlamento Europeo y del Consejo, de 30 de mayo de 2018, sobre la homologación y la vigilancia del mercado de los vehículos de motor y sus remolques y de los sistemas, los componentes y las unidades técnicas independientes destinados a dichos vehículos, por el que se modifican los Reglamentos (CE) n.º 715/2007 y (CE) n.º 595/2009 y por el que se deroga la Directiva 2007/46/CE).
«CA» : Vehículo de un solo piso (anexo I, parte C, punto 3, del Reglamento (UE) 2018/858).
«CB» : Vehículo de dos pisos (anexo I, parte C, punto 3, del Reglamento (UE) 2018/858).
«CC» : Vehículo articulado de un solo piso (anexo I, parte C, punto 3, del Reglamento (UE) 2018/858).
«CD» : Vehículo articulado de dos pisos (anexo I, parte C, punto 3, del Reglamento (UE) 2018/858).
«Norma Euro VI más reciente» : Requisitos del Reglamento (CE) n.º 595/2009 del Parlamento Europeo y del Consejo, así como los requisitos de sus actos modificativos, incluso antes de que sean aplicables, y la última etapa de la norma Euro VI establecida en el cuadro 1 del apéndice 9 del anexo I del Reglamento (UE) n.º 582/2011 de la Comisión, en caso de que las disposiciones que rigen esa etapa hayan entrado en vigor pero aún no sean aplicables a ese tipo de vehículos. </t>
  </si>
  <si>
    <t>4.</t>
  </si>
  <si>
    <t>¿La actividad económica consiste en la fabricación, reparación, mantenimiento, renovación, reconversión o modernización de dispositivos de movilidad personal propulsados por la actividad física del usuario, por un motor de cero emisiones, o por una combinación de actividad física y motora de cero emisiones?</t>
  </si>
  <si>
    <t>5.</t>
  </si>
  <si>
    <t xml:space="preserve">¿La actividad económica consiste en la fabricación, reparación, mantenimiento, renovación, reconversión o modernización de vehículos de las categorías «M1» y «N1» clasificados como «vehículos ligeros»? </t>
  </si>
  <si>
    <t>«M1» : Comprende a los vehículos de motor diseñados y fabricados principalmente para el transporte de pasajeros y su equipaje que tengan, como máximo, ocho plazas de siento además de la del conductor, sin espacio para pasajeros de pie, independientemente de que el número de plazas de asiento se limite o no a la plaza de asiento del conductor (artículo 4, apartado 1, letra a), del Reglamento (UE) 2018/858 del Parlamento Europeo y del Consejo, de 30 de mayo de 2018, sobre la homologación y la vigilancia del mercado de los vehículos de motor y sus remolques y de los sistemas, los componentes y las unidades técnicas independientes destinados a dichos vehículos, por el que se modifican los Reglamentos (CE) n.º 715/2007 y (CE) n.º 595/2009 y por el que se deroga la Directiva 2007/46/CE).
«N1» : Comprende los vehículos de motor diseñados y fabricados principalmente para el transporte de mercancías cuya masa máxima no sea superior a 3,5 toneladas (artículo 4, apartado 1, letra a), del Reglamento (UE) 2018/858 del Parlamento Europeo y del Consejo, de 30 de mayo de 2018, sobre la homologación y la vigilancia del mercado de los vehículos de motor y sus remolques y de los sistemas, los componentes y las unidades técnicas independientes destinados a dichos vehículos, por el que se modifican los Reglamentos (CE) n.º 715/2007 y (CE) n.º 595/2009 y por el que se deroga la Directiva 2007/46/CE).
«Vehículos ligeros» : Comprende a los vehículos de categorías M -vehículos de motor diseñados y fabricados principalmente para el transporte de pasajeros y su equipaje- y N -vehículos de motor diseñados y fabricados principalmente para el transporte de
mercancías- (artículo 4, apartado 1, letras a) y b), del Reglamento (UE) 2018/858).
«Emisiones específicas de CO2» : las emisiones de CO2 de un turismo o de un vehículo comercial ligero medidas de conformidad con el Reglamento (CE) n.o 715/2007 y sus Reglamentos de Ejecución y descritas como emisiones másicas de CO2 (combinada) en el certificado de conformidad del vehículo. Para los turismos o vehículos comerciales ligeros que no estén homologados de conformidad con el Reglamento (CE) n.o 715/2007, por «emisiones específicas de CO2» se entenderán las emisiones de CO2, medidas con arreglo al Reglamento (CE) n.o 715/2007, en particular de conformidad con el mismo procedimiento de medición que se especifica en el Reglamento (CE) n.o 692/2008, hasta el 31 de diciembre de 2020, y con el Reglamento (UE) 2017/1151, desde el 1 de enero de 2021, o según los procedimientos adoptados por la Comisión para establecer las emisiones de CO2 para dichos vehículos (artículo 3, punto 1, letra h), del Reglamento (UE) 2019/631 del Parlamento Europeo y del Consejo).</t>
  </si>
  <si>
    <t>5.1.</t>
  </si>
  <si>
    <t>Hasta el miércoles 31 de diciembre de 2025: ¿Estos vehículos tienen unas «emisiones específicas de CO2» inferiores a 50 g CO2/km (vehículos ligeros de emisión cero y de baja emisión)?</t>
  </si>
  <si>
    <t>5.2.</t>
  </si>
  <si>
    <t>A partir del 1 de enero de 2026: ¿Estos vehículos poseen unas «emisiones específicas de CO2» iguales a cero?</t>
  </si>
  <si>
    <t>6.</t>
  </si>
  <si>
    <t>¿La actividad económica consiste en la fabricación, reparación, mantenimiento, renovación,reconversión o modernización de vehículos de categoría «L»?</t>
  </si>
  <si>
    <t>«L» : Los vehículos de categoría L incluyen a los vehículos de motor de dos, tres y cuatro ruedas clasificados en el artículo 4 y Anexo I del Reglamento 168/2013 , así como a los ciclos de motor, los ciclomotores de dos o tres ruedas, las motocicletas de dos o tres ruedas, las motocicletas con sidecar, los cuatriciclos ligeros o pesados para carretera, y los cuatrimóviles ligeros y pesados (artículo 4 del Reglamento (UE) n.º 168/2013 del Parlamento Europeo y del Consejo, de 15 de enero de 2013, relativo a la homologación de los vehículos de dos o tres ruedas y los cuatriciclos, y a la vigilancia del mercado de dichos vehículos).</t>
  </si>
  <si>
    <t>¿Estos vehículos poseen unas emisiones de escape de CO2 iguales a 0 gCO2e/km?</t>
  </si>
  <si>
    <t xml:space="preserve">¿La actividad económica consiste en la fabricación, reparación, mantenimiento, renovación, reconversión o modernización de vehículos de las categorías «N2» y «N3» y «N1» clasificados como vehículos pesados, no destinados al transporte de combustibles fósiles, con una masa máxima en carga técnicamente admisible no superior a 7,5 toneladas? </t>
  </si>
  <si>
    <t>«N2» : Comprende los vehículos de motor cuya masa máxima sea superior a 3,5 toneladas, pero no supere
las 12 toneladas (artículo 4, apartado 1, letra a), del Reglamento (UE) 2018/858 del Parlamento Europeo y del Consejo, de 30 de mayo de 2018, sobre la homologación y la vigilancia del mercado de los vehículos de motor y sus remolques y de los sistemas, los componentes y las unidades técnicas independientes destinados a dichos vehículos, por el que se modifican los Reglamentos (CE) n.º 715/2007 y (CE) n.º 595/2009 y por el que se deroga la Directiva 2007/46/CE).
«N1» : Comprende los vehículos de motor cuya masa máxima sea superior a 12 toneladas (artículo 4, apartado 1, letra a), del Reglamento (UE) 2018/858 del Parlamento Europeo y del Consejo, de 30 de mayo de 2018, sobre la homologación y la vigilancia del mercado de los vehículos de motor y sus remolques y de los sistemas, los componentes y las unidades técnicas independientes destinados a dichos vehículos, por el que se modifican los Reglamentos (CE) n.º 715/2007 y (CE) n.º 595/2009 y por el que se deroga la Directiva 2007/46/CE).
«Vehículos pesados de baja emisión» :  Un vehículo pesado que no sea un vehículo pesado de emisión cero, con
emisiones específicas de CO2 de menos de la mitad de las emisiones de CO2 de referencia de todos los vehículos
del subgrupo de vehículos al que pertenece el vehículo pesado, determinadas en virtud del punto 2.3.3 del anexo I del Reglamento (UE) 2019/1242 (artículo 3, punto 12, del Reglamento (UE) 2019/1242 del Parlamento Europeo y del Consejo).</t>
  </si>
  <si>
    <r>
      <rPr>
        <sz val="11"/>
        <color theme="1"/>
        <rFont val="Calibri"/>
      </rPr>
      <t xml:space="preserve">¿Estos vehículos son </t>
    </r>
    <r>
      <rPr>
        <sz val="11"/>
        <color theme="1"/>
        <rFont val="Calibri"/>
      </rPr>
      <t>«</t>
    </r>
    <r>
      <rPr>
        <sz val="11"/>
        <color theme="1"/>
        <rFont val="Calibri"/>
      </rPr>
      <t>vehículos pesados de emisión cero», según la definición del artículo 3, punto 11, del Reglamento (UE) 2019/1242 o «vehículos pesados de baja emisión», según la definición del punto 12 de dicho artículo?</t>
    </r>
  </si>
  <si>
    <t>8.</t>
  </si>
  <si>
    <t>¿La actividad económica consiste en la fabricación, reparación, mantenimiento, renovación, reconversión o modernización de embarcaciones de transporte de pasajeros por vías navegables interiores?</t>
  </si>
  <si>
    <t>¿Estas embarcaciones tiene cero emisiones directas de CO2 (emisiones de escape)?</t>
  </si>
  <si>
    <t>Hasta el 31 de diciembre de 2025: ¿Estas embarcaciones son híbridas y de combustible dual que utilizan al menos un 50 % de su energía de combustibles con cero emisiones directas de CO2 (gases de escape) o electricidad para su funcionamiento normal?</t>
  </si>
  <si>
    <t>9.</t>
  </si>
  <si>
    <t>¿La actividad económica consiste en la fabricación, reparación, mantenimiento, renovación, reconversión o modernización de embarcaciones de transporte de mercancías por vías navegables interiores, no destinadas al transporte de combustibles fósiles?</t>
  </si>
  <si>
    <t>¿Estas embarcaiones tienen cero emisiones directas de CO2 (emisiones de escape)?</t>
  </si>
  <si>
    <t>Hasta el 31 de diciembre de 2025: ¿Estas embarcaciones tienen unas emisiones directas (emisiones de escape) de CO2 por tonelada-kilómetro (g CO2/tkm) un 50 % inferiores al valor de referencia medio de las emisiones de CO2 definido para los vehículos pesados (subgrupo de vehículos 5- LH), de acuerdo con el artículo 11 del Reglamento (UE) 2019/1242?</t>
  </si>
  <si>
    <t>10.</t>
  </si>
  <si>
    <t>¿La actividad económica consiste en la fabricación, reparación, mantenimiento, renovación, reconversión o modernización de embarcaciones de transporte marítimo, embarcaciones para operaciones portuarias y actividades auxiliares no destinadas al trasnporte de combustibles fósiles?</t>
  </si>
  <si>
    <t>¿Estas embarcaciones tienen cero emisiones directas de CO2 (emisiones de escape)?</t>
  </si>
  <si>
    <t>Hasta el 31 de diciembre de 2025: ¿Estas embarcaiones son embarcaciones híbridas y de combustible dual que obtienen al menos el 25 % de su energía de combustibles con cero 
emisiones directas de CO2 (gases de escape) o de electricidad para su funcionamiento normal?</t>
  </si>
  <si>
    <t>Hasta el 31 de diciembre de 2025, y solo cuando pueda demostrarse que las embarcaciones se utilizan exclusivamente para la prestación de servicios de transporte costero o de transporte marítimo de corta distancia destinados a propiciar el cambio de modo de transporte de las mercancías que actualmente se transportan por tierra al mar: ¿Estas embarcaciones tienen unas emisiones directas de CO2 (emisiones de escape) un 50 % inferiores al valor medio de referencia de las emisiones de CO2 definido para los vehículos pesados (subgrupo de vehículos 5-LH) de acuerdo con el artículo 11 del Reglamento (UE) 2019/1242?</t>
  </si>
  <si>
    <t>Hasta el 31 de diciembre de 2025: ¿Las embarcaciones que tienen un índice de eficiencia energética de proyecto (EEDI) obtenido un 10 % inferior a los requisitos del EEDI aplicables a 1 de abril de 2022, si las embarcaciones pueden funcionar con combustibles con cero emisiones directas (emisiones de escape) de CO2 o con combustibles procedentes de fuentes renovables?</t>
  </si>
  <si>
    <t>11.</t>
  </si>
  <si>
    <t>¿La actividad económica consiste en la fabricación, reparación, mantenimiento, renovación, reconversión o modernización de embarcaciones de transporte marítimo de pasajeros, no destinadas al transporte de combustibles fósiles?</t>
  </si>
  <si>
    <t>Hasta el 31 de diciembre de 2025: ¿Estas embarcaciones son híbridas y de combustible dual que obtienen al menos el 25 % de su energía de combustibles con cero emisiones directas de CO2 (gases de escape) o de electricidad para su funcionamiento normal?</t>
  </si>
  <si>
    <t>Hasta el 31 de diciembre de 2025: ¿Estas embarcaciones tienen un índice de eficiencia energética de proyecto (EEDI) obtenido un 10 % inferior a los requisitos del EEDI aplicables a 1 de abril de 2022, si las embarcaciones pueden funcionar con combustibles con cero emisiones directas (emisiones de escape) de CO2 o con combustibles procedentes de fuentes renovables?</t>
  </si>
  <si>
    <t>Descripción de la actividad: Fabricación de pilas, baterías y acumuladores recargables para el transporte, el almacenamiento de energía estacionario y sin conexión a la red y otras aplicaciones industriales. Fabricación de los componentes correspondientes (materiales activos para pilas, baterías y acumuladores, celdas de pilas, carcasas y componentes electrónicos). Así como reciclado de baterías, pilas y acumuladores al final de su vida útil.</t>
  </si>
  <si>
    <t xml:space="preserve">¿La actividad económica consiste en la fabricación de pilas, baterías y acumuladores 
recargables (y sus componentes respectivos) —incluso a partir de materias primas 
secundarias— que dan lugar a una reducción sustancial de las emisiones de GEI en el 
transporte, el almacenamiento de energía estacionario y sin conexión a la red y otras 
aplicaciones industriales? </t>
  </si>
  <si>
    <t>Sección: 3.5. Fabricación de equipos de eficiencia energética para edificios</t>
  </si>
  <si>
    <t>Descripción de la actividad: Fabricación de equipos de eficiencia energética para edificios.</t>
  </si>
  <si>
    <t>¿La actividad económica consiste en la fabricación de ventanas con un valor U* inferior o igual a 1,0 W/m2K y sus componentes clave?</t>
  </si>
  <si>
    <t>Valor U: Se calcula con arreglo a las normas EN ISO 10077-1:2017.</t>
  </si>
  <si>
    <t>¿La actividad económica consiste en la fabricación de puertas con un valor U* inferior o igual a 1,2 W/m2K y sus componentes clave?</t>
  </si>
  <si>
    <t>¿La actividad económica consiste en la fabricación de sistemas de muros exteriores con un valor U* inferior o igual a 0,5 W/m2K y sus componentes clave?</t>
  </si>
  <si>
    <t>Valor U: Se calcula con arreglo a las normas EN ISO 12631:2017 (fachadas ligeras) y EN ISO 6946:2017 (otros componentes y elementos para la edificación).</t>
  </si>
  <si>
    <t>¿La actividad económica consiste en la fabricación de sistemas de cubierta con un valor U* inferior o igual a 0,3 W/m2K y sus componentes clave?</t>
  </si>
  <si>
    <t>¿La actividad económica consiste en la fabricación de productos aislantes con un valor lambda inferior o igual a 0,06 W/mK y sus componentes clave?</t>
  </si>
  <si>
    <r>
      <rPr>
        <sz val="11"/>
        <color theme="1"/>
        <rFont val="Calibri"/>
      </rPr>
      <t>¿La actividad económica consiste en la fabricación de electrodomésticos y sus componentes clave clasificados en las dos clases de eficiencia energética más elevada, A y B, que respectivamente suponen, IEE*&lt;32 e 32</t>
    </r>
    <r>
      <rPr>
        <sz val="11"/>
        <color theme="1"/>
        <rFont val="Calibri"/>
      </rPr>
      <t>≤IEE&lt;38</t>
    </r>
    <r>
      <rPr>
        <sz val="11"/>
        <color theme="1"/>
        <rFont val="Calibri"/>
      </rPr>
      <t>?</t>
    </r>
  </si>
  <si>
    <t>El Índice de Eficiencia Energética  (IEE)  se calcula mediante la siguiente fórmula y se redondea al primer decimal: IEE=(EPEC/SPEC)x100, donde EPEC es el  es el consumo energético del programa «eco» de un lavavajillas doméstico, medido en kWh/ciclo y redondeado al tercer decimal y SPEC es el consumo energético del programa estándar de un lavavajillas doméstico (apartado 1, anexo IV del Reglamento Delegado (UE) 2019/2017 de la comisión de 11 de marzo de 2019).</t>
  </si>
  <si>
    <t>7.</t>
  </si>
  <si>
    <t>¿La actividad económica consiste en la fabricación de fuentes luminosas clasificadas en las dos clases de eficiencia energética más elevadas, A y B, que respectivamente suponen, IEE*&lt;32 e 32≤IEE&lt;38?</t>
  </si>
  <si>
    <t>¿La actividad económica consiste en la fabricación de sistemas de calefacción y agua caliente sanitaria clasificados en las dos clases de eficiencia energética más elevadas, A y B, que respectivamente suponen, IEE*&lt;32 e 32≤IEE&lt;38?</t>
  </si>
  <si>
    <t>¿La actividad económica consiste en la fabricación de sistemas de ventilación y refrigeración clasificados en las dos clases de eficiencia energética más elevadas, A y B, que respectivamente suponen, IEE*&lt;32 e 32≤IEE&lt;38?</t>
  </si>
  <si>
    <t>¿La actividad económica consiste en la fabricación de controles de presencia y de luz diurna para sistemas de iluminación?</t>
  </si>
  <si>
    <t>¿La actividad económica consiste en la fabricación de bombas de calor?</t>
  </si>
  <si>
    <t>¿La instalación y explotación de bombas de calor eléctricas cumplen los requisitos de eficiencia energética establecidos en los reglamentos de ejecución de la Directiva 2009/125/CE?</t>
  </si>
  <si>
    <t>¿La instalación y explotación de bombas de calor eléctricas cumplen con un umbral de refrigerante cuyo potencial de calentamiento global no es superior a 675?</t>
  </si>
  <si>
    <t>¿La actividad económica consiste en la fabricación de elementos de fachada y cubierta con una función de protección solar o de control solar, incluidos los que permiten el crecimiento de vegetación y sus componentes clave?</t>
  </si>
  <si>
    <t>¿La actividad económica consiste en la fabricación de sistemas energéticamente eficientes de automatización y control de edificios residenciales y no residenciales y sus componentes clave?</t>
  </si>
  <si>
    <t>¿La actividad económica consiste en la fabricación de termostatos por zonas y dispositivos para la vigilancia inteligente de las principales cargas de electricidad o calefacción de edificios, y sensores y sus componentes clave?</t>
  </si>
  <si>
    <t>¿La actividad económica consiste en la fabricación de contadores de energía térmica y reguladores termostáticos para viviendas unifamiliares conectadas a sistemas de calefacción urbana y para pisos individuales conectados a sistemas de calefacción central que prestan servicio a todo un edificio, y productos para sistemas de calefacción central y sus componentes clave?</t>
  </si>
  <si>
    <t>¿La actividad económica consiste en la fabricación de intercambiadores y subestaciones de calefacción urbana conformes con la actividad correspondiente a la distribución de calefacción urbana / refrigeración urbana?</t>
  </si>
  <si>
    <t>En el caso de la construcción y explotación de tuberías e infraestructuras asociadas 
para la distribución de calefacción y refrigeración, ¿el sistema cumple la definición de 
sistema urbano eficiente de calefacción y refrigeración establecida en el artículo 2, 
punto 41, de la Directiva 2012/27/UE?</t>
  </si>
  <si>
    <t>En el caso de la renovación de tuberías e infraestructuras asociadas para la 
distribución de calefacción y refrigeración, ¿la inversión que hace que el sistema se 
ajuste a la definición de sistema urbano eficiente de calefacción y refrigeración 
establecida en el artículo 2, punto 41, de la Directiva 2012/27/UE se inicia en un 
período de tres años en virtud de una obligación contractual o equivalente en el caso 
de los operadores encargados tanto de la generación como de la red?</t>
  </si>
  <si>
    <t>¿La actividad consiste en cambio a regímenes de temperaturas más bajas?</t>
  </si>
  <si>
    <t>¿La actividad consiste ensistemas piloto avanzados (sistemas de control y gestión de la energía, internet de las cosas)?</t>
  </si>
  <si>
    <t>¿La actividad económica consiste en la fabricación de productos para la vigilancia inteligente y la regulación del sistema de calefacción, y sensores y sus componentes clave?</t>
  </si>
  <si>
    <t>Sección: 3.6. Fabricación de otras tecnologías hipocarbónicas</t>
  </si>
  <si>
    <t>Descripción de la actividad: Fabricación de tecnologías destinadas a reducir sustancialmente las emisiones de GEI en otros sectores de la economía, si esas tecnologías no están cubiertas por las secciones 3.1 a 3.5 del presente anexo.</t>
  </si>
  <si>
    <t>La reducción de las emisiones cuantificadas de GEI durante el ciclo de vida es verificad por un tercero independiente.</t>
  </si>
  <si>
    <t xml:space="preserve">¿La actividad económica consiste en la fabricación de tecnologías que se dirigen a reducir sustancialmente las emisiones de GEI durante el ciclo de vida*, en comparación con la tecnología/producto/solución alternativa de mejor desempeño disponible en el mercado, y han demostrado ser capaces de conseguirlo? </t>
  </si>
  <si>
    <r>
      <rPr>
        <sz val="11"/>
        <color theme="1"/>
        <rFont val="Calibri"/>
      </rPr>
      <t xml:space="preserve">Emisiones de GEI durante el ciclo de vida: Se calculan utilizando la </t>
    </r>
    <r>
      <rPr>
        <sz val="11"/>
        <color theme="1"/>
        <rFont val="Calibri"/>
      </rPr>
      <t xml:space="preserve">Recomendación 2013/179/UE de la Comisión o, alternativamente, la norma </t>
    </r>
    <r>
      <rPr>
        <sz val="11"/>
        <color theme="1"/>
        <rFont val="Calibri"/>
      </rPr>
      <t>ISO 14067:2018</t>
    </r>
    <r>
      <rPr>
        <sz val="11"/>
        <color theme="1"/>
        <rFont val="Calibri"/>
      </rPr>
      <t xml:space="preserve"> o la norma </t>
    </r>
    <r>
      <rPr>
        <sz val="11"/>
        <color theme="1"/>
        <rFont val="Calibri"/>
      </rPr>
      <t xml:space="preserve">ISO </t>
    </r>
    <r>
      <rPr>
        <sz val="11"/>
        <color theme="1"/>
        <rFont val="Calibri"/>
      </rPr>
      <t>14064-1:2018</t>
    </r>
    <r>
      <rPr>
        <sz val="11"/>
        <color theme="1"/>
        <rFont val="Calibri"/>
      </rPr>
      <t>.</t>
    </r>
  </si>
  <si>
    <t>Sección: 3.7. Fabricación de cemento</t>
  </si>
  <si>
    <t>Descripción de la actividad: Fabricación de clínker (cemento sin pulverizar), cemento o materiales aglomerantes alternativos.</t>
  </si>
  <si>
    <t xml:space="preserve">¿Las emisiones específicas de GEI* son inferiores a 0,722 tCO2e** por tonelada de clínker gris fabricada? </t>
  </si>
  <si>
    <r>
      <rPr>
        <sz val="11"/>
        <color theme="1"/>
        <rFont val="Calibri"/>
      </rPr>
      <t xml:space="preserve">Emisiones específicas de GEI: Son calculadas de conformidad con el </t>
    </r>
    <r>
      <rPr>
        <sz val="11"/>
        <color theme="1"/>
        <rFont val="Calibri"/>
      </rPr>
      <t>«</t>
    </r>
    <r>
      <rPr>
        <sz val="11"/>
        <color theme="1"/>
        <rFont val="Calibri"/>
      </rPr>
      <t>Reglamento Delegado (UE) 2019/331</t>
    </r>
    <r>
      <rPr>
        <sz val="11"/>
        <color theme="1"/>
        <rFont val="Calibri"/>
      </rPr>
      <t>».</t>
    </r>
  </si>
  <si>
    <r>
      <rPr>
        <sz val="11"/>
        <color theme="1"/>
        <rFont val="Calibri"/>
      </rPr>
      <t xml:space="preserve">0,722 tCO2e: Corresponde al valor medio de las instalaciones que constituyeron el 10 % de las instalaciones más eficientes en 2016 y 2017 (t equivalentes de CO2/t) establecido en el </t>
    </r>
    <r>
      <rPr>
        <sz val="11"/>
        <color theme="1"/>
        <rFont val="Calibri"/>
      </rPr>
      <t>«</t>
    </r>
    <r>
      <rPr>
        <sz val="11"/>
        <color theme="1"/>
        <rFont val="Calibri"/>
      </rPr>
      <t>anexo del Reglamento de Ejecución (UE) 2021/447</t>
    </r>
    <r>
      <rPr>
        <sz val="11"/>
        <color theme="1"/>
        <rFont val="Calibri"/>
      </rPr>
      <t>».</t>
    </r>
  </si>
  <si>
    <t>¿Las emisiones específicas de GEI* de la producción de clínker y cemento o material aglomerante alternativo son inferiores a 0,469 tCO2e** por tonelada de cemento o aglutinante alternativo fabricado?</t>
  </si>
  <si>
    <r>
      <rPr>
        <sz val="11"/>
        <color theme="1"/>
        <rFont val="Calibri"/>
      </rPr>
      <t xml:space="preserve">Emisiones específicas de GEI: Son calculadas de conformidad con el </t>
    </r>
    <r>
      <rPr>
        <sz val="11"/>
        <color theme="1"/>
        <rFont val="Calibri"/>
      </rPr>
      <t>«</t>
    </r>
    <r>
      <rPr>
        <sz val="11"/>
        <color theme="1"/>
        <rFont val="Calibri"/>
      </rPr>
      <t>Reglamento Delegado (UE) 2019/331</t>
    </r>
    <r>
      <rPr>
        <sz val="11"/>
        <color theme="1"/>
        <rFont val="Calibri"/>
      </rPr>
      <t>».</t>
    </r>
  </si>
  <si>
    <r>
      <rPr>
        <sz val="11"/>
        <color theme="1"/>
        <rFont val="Calibri"/>
      </rPr>
      <t xml:space="preserve">0,469 tCO2e: Corresponde al valor medio de las instalaciones que constituyeron el 10 % de las instalaciones más eficientes en 2016 y 2017 (t equivalentes de CO2/t) para el cemento sin pulverizar (clínker) gris establecido en el </t>
    </r>
    <r>
      <rPr>
        <sz val="11"/>
        <color theme="1"/>
        <rFont val="Calibri"/>
      </rPr>
      <t>«</t>
    </r>
    <r>
      <rPr>
        <sz val="11"/>
        <color theme="1"/>
        <rFont val="Calibri"/>
      </rPr>
      <t>anexo del Reglamento de Ejecución (UE) 2021/447</t>
    </r>
    <r>
      <rPr>
        <sz val="11"/>
        <color theme="1"/>
        <rFont val="Calibri"/>
      </rPr>
      <t>»</t>
    </r>
    <r>
      <rPr>
        <sz val="11"/>
        <color theme="1"/>
        <rFont val="Calibri"/>
      </rPr>
      <t>, multiplicado por la relación entre clínker y cemento (0,65).</t>
    </r>
  </si>
  <si>
    <t xml:space="preserve">¿Se captura CO2 procedente del proceso de fabricación para su almacenamiento subterráneo? </t>
  </si>
  <si>
    <t>3.2.</t>
  </si>
  <si>
    <t>¿El CO2 se entrega en un lugar de almacenamiento permanente de CO2 que cumple los criterios de almacenamiento subterráneo de CO2 - preguntas del nviel 3.1. al nivel 3.4.1. - o se entrega con otras modalidades de transporte hasta un lugar de almacenamiento permanente de CO2 que cumple esos mismo criterios?</t>
  </si>
  <si>
    <t>Sección: 3.8. Fabricación de aluminio</t>
  </si>
  <si>
    <t>Descripción de la actividad: Producción de aluminio mediante el proceso de la alúmina primaria (bauxita) o el reciclado de aluminio secundario.</t>
  </si>
  <si>
    <r>
      <rPr>
        <sz val="11"/>
        <color theme="1"/>
        <rFont val="Calibri"/>
      </rPr>
      <t xml:space="preserve">Emisiones específicas de GEI: Son calculadas de conformidad con el </t>
    </r>
    <r>
      <rPr>
        <sz val="11"/>
        <color theme="1"/>
        <rFont val="Calibri"/>
      </rPr>
      <t>«</t>
    </r>
    <r>
      <rPr>
        <sz val="11"/>
        <color theme="1"/>
        <rFont val="Calibri"/>
      </rPr>
      <t>Reglamento Delegado (UE) 2019/331</t>
    </r>
    <r>
      <rPr>
        <sz val="11"/>
        <color theme="1"/>
        <rFont val="Calibri"/>
      </rPr>
      <t>».</t>
    </r>
  </si>
  <si>
    <t>1,848 tCO2 corresponde al valor medio de las instalaciones que constituyeron el 10 % de las instalaciones más eficientes en 2016 y 2017 (t equivalentes de CO2/t) establecido en el anexo del Reglamento de Ejecución (UE) 2021/447.</t>
  </si>
  <si>
    <t>Las emisiones indirectas de gases de efecto invernadero son las emisiones de gases de efecto invernadero durante el ciclo de vida producidas por la generación de la electricidad utilizada para la fabricación de aluminio primario.</t>
  </si>
  <si>
    <t>¿La actividad consiste en la fabricación de aluminio secundario?</t>
  </si>
  <si>
    <t>Sección: 3.9. Fabricación de hierro y acero</t>
  </si>
  <si>
    <t xml:space="preserve">Descripción de la actividad: Fabricación de hierro y acero. </t>
  </si>
  <si>
    <t>¿La actividad cosiste en la fabricación de hierro y acero?</t>
  </si>
  <si>
    <t>¿Las emisiones de GEI, menos la cantidad de emisiones asignadas a la producción de gases residuales de conformidad con el anexo VII, punto 10.1.5., letra a), del Reglamento (UE) nº 2019/331, superan los siguientes valores aplicados a las diferentes fases del proceso de fabricación i) metal caliente = metal caliente = 1,331112 tCO2e/t de producto, ii) mineral sinterizado = 0,163113 tCO2e/t de producto, iii) coque (excluyendo el coque de lignito) = 0,144114 tCO2e/t de producto, iv) fundición de hierro = 0,299115 tCO2e/t de producto, v) acero fino de horno de arco eléctrico (EAF) = 0,266116 tCO2e/t de producto, vi) acero al carbono de horno de arco eléctrico (EAF) = 0,209117 tCO2e/t de producto?</t>
  </si>
  <si>
    <r>
      <rPr>
        <sz val="11"/>
        <color theme="1"/>
        <rFont val="Calibri"/>
      </rPr>
      <t xml:space="preserve">Emisiones específicas de GEI: Son calculadas de conformidad con el </t>
    </r>
    <r>
      <rPr>
        <sz val="11"/>
        <color theme="1"/>
        <rFont val="Calibri"/>
      </rPr>
      <t>«</t>
    </r>
    <r>
      <rPr>
        <sz val="11"/>
        <color theme="1"/>
        <rFont val="Calibri"/>
      </rPr>
      <t>Reglamento Delegado (UE) 2019/331</t>
    </r>
    <r>
      <rPr>
        <sz val="11"/>
        <color theme="1"/>
        <rFont val="Calibri"/>
      </rPr>
      <t>».</t>
    </r>
  </si>
  <si>
    <t>1,331 tCO2e/t corresponde al valor medio de las instalaciones que constituyeron el 10 % de las instalaciones más eficientes en 2016 y 2017 (t equivalentes de CO2/t) establecido en el anexo del Reglamento de Ejecución (UE) 2021/447.
0,163 tCO2e/t corresponde al valor medio de las instalaciones que constituyeron el 10 % de las instalaciones más eficientes en 2016 y 2017 (t equivalentes de CO2/t) establecido en el anexo del Reglamento de Ejecución (UE) 2021/447.
0,144 tCO2e/t corresponde al valor medio de las instalaciones que constituyeron el 10 % de las instalaciones más eficientes en 2016 y 2017 (t equivalentes de CO2/t) establecido en el anexo del Reglamento de Ejecución (UE) 2021/447.
0,299 tCO2e/t corresponde al valor medio de las instalaciones que constituyeron el 10 % de las instalaciones más eficientes en 2016 y 2017 (t equivalentes de CO2/t) establecido en el anexo del Reglamento de Ejecución (UE) 2021/447.
0,209 tCO2e/t corresponde al valor medio de las instalaciones que constituyeron el 10 % de las instalaciones más eficientes en 2016 y 2017 (t equivalentes de CO2/t) establecido en el anexo del Reglamento de Ejecución (UE) 2021/447.</t>
  </si>
  <si>
    <t>Reglamento delegado (UE) 2019/331 de la comisión de 19 de diciembre de 2018 por el que se determinan las normas transitorias de la Unión para la armonización de la asignación gratuita de derechos de emisión con arreglo al artículo 10 bis de la Directiva 2003/87/CE del Parlamento Europeo y del Consejo</t>
  </si>
  <si>
    <t>¿La entrada de chatarra de acero respecto de la producción es inferior al 70 % de la producción de acero fino y al 90 % de la producción de acero al carbono?</t>
  </si>
  <si>
    <t>Sección: 3.10. Fabricación de hidrógeno</t>
  </si>
  <si>
    <t>Descripción de la actividad: Fabricación de hidrógeno y combustibles sintéticos a partir de hidrógeno.</t>
  </si>
  <si>
    <t>Sección: 3.11. Fabricación de negro de carbón</t>
  </si>
  <si>
    <t>Descripción de la actividad: Fabricación de negro de carbón.</t>
  </si>
  <si>
    <t>&lt;</t>
  </si>
  <si>
    <t>¿Las emisiones de GEI* de los procesos de producción de negro de carbón son inferiores a 
1,141 tCO2e** por tonelada de producto?</t>
  </si>
  <si>
    <r>
      <rPr>
        <sz val="11"/>
        <color theme="1"/>
        <rFont val="Calibri"/>
      </rPr>
      <t xml:space="preserve">El cálculo de las </t>
    </r>
    <r>
      <rPr>
        <i/>
        <sz val="11"/>
        <color theme="1"/>
        <rFont val="Calibri"/>
      </rPr>
      <t>emisiones específicas de GEI</t>
    </r>
    <r>
      <rPr>
        <sz val="11"/>
        <color theme="1"/>
        <rFont val="Calibri"/>
      </rPr>
      <t xml:space="preserve"> son calculadas de conformidad con el Reglamento Delegado (UE) 2019/331 de la Comisión, de 19 de diciembre de 2018, por el que se determinan las normas transitorias de la Unión para la armonización de la asignación gratuita de derechos de emisión con arreglo al artículo 10 bis de la Directiva 2003/87/CE del Parlamento Europeo y del Consejo. 
</t>
    </r>
  </si>
  <si>
    <r>
      <rPr>
        <sz val="11"/>
        <color theme="1"/>
        <rFont val="Calibri"/>
      </rPr>
      <t xml:space="preserve">El valor de </t>
    </r>
    <r>
      <rPr>
        <i/>
        <sz val="11"/>
        <color theme="1"/>
        <rFont val="Calibri"/>
      </rPr>
      <t xml:space="preserve">1,141 tCO2e </t>
    </r>
    <r>
      <rPr>
        <sz val="11"/>
        <color theme="1"/>
        <rFont val="Calibri"/>
      </rPr>
      <t>corresponde al valor medio de las instalaciones que constituyeron el 10 % de las instalaciones más eficientes en 2016 y 2017 (t equivalentes de CO2/t) establecido en el anexo del Reglamento de Ejecución (UE) 2021/447.</t>
    </r>
  </si>
  <si>
    <t>Descripción de la actividad: Fabricación de carbonato de disodio (soda, carbonato sódico, sal disódica del ácido carbónico).</t>
  </si>
  <si>
    <t>¿Las emisiones específicas de GEI* de los procesos de producción de carbonato de disodio son inferiores a 0,789 tCO2e** por tonelada de producto.?</t>
  </si>
  <si>
    <r>
      <rPr>
        <sz val="11"/>
        <color theme="1"/>
        <rFont val="Calibri"/>
      </rPr>
      <t xml:space="preserve">El cálculo de las </t>
    </r>
    <r>
      <rPr>
        <i/>
        <sz val="11"/>
        <color theme="1"/>
        <rFont val="Calibri"/>
      </rPr>
      <t>emisiones específicas de GEI</t>
    </r>
    <r>
      <rPr>
        <sz val="11"/>
        <color theme="1"/>
        <rFont val="Calibri"/>
      </rPr>
      <t xml:space="preserve"> son calculadas de conformidad con el Reglamento Delegado (UE) 2019/331 de la Comisión, de 19 de diciembre de 2018, por el que se determinan las normas transitorias de la Unión para la armonización de la asignación gratuita de derechos de emisión con arreglo al artículo 10 bis de la Directiva 2003/87/CE del Parlamento Europeo y del Consejo. 
</t>
    </r>
  </si>
  <si>
    <r>
      <rPr>
        <sz val="11"/>
        <color theme="1"/>
        <rFont val="Calibri"/>
      </rPr>
      <t xml:space="preserve">El </t>
    </r>
    <r>
      <rPr>
        <i/>
        <sz val="11"/>
        <color theme="1"/>
        <rFont val="Calibri"/>
      </rPr>
      <t>0,789 tCO2</t>
    </r>
    <r>
      <rPr>
        <sz val="11"/>
        <color theme="1"/>
        <rFont val="Calibri"/>
      </rPr>
      <t>corresponde al valor medio de las instalaciones que constituyeron el 10 % de las instalaciones más eficientes en 2016 y 2017 (t equivalentes de CO2/t) establecido en el anexo del Reglamento de Ejecución (UE) 2021/447.</t>
    </r>
  </si>
  <si>
    <t>Sección: 3.13. Fabricación de cloro</t>
  </si>
  <si>
    <t>Descripción de la actividad: Fabricación de cloro.</t>
  </si>
  <si>
    <t>Las emisiones cuantificadas de gases de efecto invernadero durante el ciclo de vida son verificadas por un tercero independiente.</t>
  </si>
  <si>
    <t>¿El consumo de electricidad para la electrólisis y el tratamiento del cloro es igual o inferior a 2,45 MWh por tonelada de cloro?</t>
  </si>
  <si>
    <t>¿El promedio de las emisiones de GEI* durante el ciclo de vida de la electricidad utilizada para la producción de cloro es igual o inferior a 100 gCO2e/kWh?</t>
  </si>
  <si>
    <t>Las emisiones de GEI durante el ciclo de vida se calculan utilizando la Recomendación 2013/179/UE o, alternativamente, la norma ISO 14067:2018 o la norma ISO 14064-1:2018.</t>
  </si>
  <si>
    <t>Sección: 3.14. Fabricación de productos químicos orgánicos de base</t>
  </si>
  <si>
    <t>Descripción de la actividad: Fabricación de productos químicos de elevado valor («HVC», high-value chemicals), compuestos aromáticos, cloruro de vinilo, estireno, óxido de etileno, monoetilenglicol y ácido adípico.</t>
  </si>
  <si>
    <t>¿Las emisiones de GEI* de los procesos de fabricación de productos químicos orgánicos de base son inferiores a: a) en el caso de los productos químicos de elevado valor (HVC): 0,693 tCO2e/t de HVC; b) en el caso de los compuestos aromáticos: 0,0072 tCO2e/t de rendimiento ponderado complejo; c) en el caso del cloruro de vinilo: 0,171 tCO2e/t de cloruro de vinilo; d) en el caso del estireno: 0,419 tCO2e/t de estireno; e) en el caso del óxido de etileno / etilenglicoles: 0,314 tCO2e/t de óxido de etileno / etilenglicol; f) en el caso del ácido adípico: 0,32 tCO2e /t de ácido adípico?</t>
  </si>
  <si>
    <t>¿Los productos químicos orgánicos en cuestión se producen total o parcialmente a 
partir de materias primas renovables?</t>
  </si>
  <si>
    <t>¿Las emisiones de GEI* durante el ciclo de vida del producto químico fabricado total o parcialmente a partir de materias primas renovables son inferiores a las emisiones de GEI durante el ciclo de vida del producto químico equivalente fabricado a partir de materias primas de combustibles fósiles?</t>
  </si>
  <si>
    <t>¿La biomasa agrícola utilizada para la fabricación de productos químicos orgánicos de base cumple los criterios establecidos en el artículo 29, apartados 2 a 5, de la Directiva (UE) 2018/2001?</t>
  </si>
  <si>
    <t>¿La biomasa forestal utilizada para la fabricación de productos 
químicos orgánicos de base cumple los criterios establecidos en el artículo 29, 
apartados 6 y 7, de dicha  Directiva (UE) 2018/2001?</t>
  </si>
  <si>
    <t>Después de 2025, será en combinación con un umbral único resultante de la suma de las emisiones directas e indirectas, calculadas como el valor medio de las instalaciones que constituyen el 10 % de las instalaciones más eficientes, basado en los datos recogidos en el contexto del establecimiento de los parámetros de referencia industriales del RCDE UE para el período 2021-2026 y calculado de acuerdo con la metodología para el establecimiento de los parámetros de referencia prevista en la Directiva 2003/87/CE, más el criterio de una contribución sustancial a la mitigación del cambio climático aplicable a la generación de electricidad (100 g CO2e/kWh), multiplicado por la eficiencia energética media de la fabricación de aluminio (15,5 MWh/t Al).</t>
  </si>
  <si>
    <t>Sección: 3.15. Fabricación de amoníaco anhidro</t>
  </si>
  <si>
    <t>Descripción de la actividad: Fabricación de amoníaco anhidro.</t>
  </si>
  <si>
    <t>¿El amoníaco se produce a partir de hidrógeno?</t>
  </si>
  <si>
    <t>¿Los equipos para la producción de hidrógeno cumplen con el requisito de reducción de las emisiones de GEI* durante el ciclo de vida del 73,4 % en el caso del hidrógeno [lo que da como resultado unas emisiones de GEI durante el ciclo de vida inferiores a 3 tCO2e/tH2] y del 70 % en el caso de los combustibles sintéticos a partir de hidrógeno  [en relación con un combustible fósil de referencia de 94 gCO2e/MJ, por analogía con el enfoque establecido en el artículo 25, apartado 2, y en el anexo V de la Directiva (UE) 2018/2001*]?</t>
  </si>
  <si>
    <t>¿El amoníaco se recupera de aguas residuales?</t>
  </si>
  <si>
    <t>Sección: 3.16. Fabricación de ácido nítrico</t>
  </si>
  <si>
    <t>Descripción de la actividad: Fabricación de ácido nítrico.</t>
  </si>
  <si>
    <t>¿Las emisiones de GEI* de la fabricación de ácido nítrico son inferiores a 0,038 tCO2e por tonelada de ácido nítrico?</t>
  </si>
  <si>
    <t xml:space="preserve">El cálculo de las emisiones específicas de GEI son calculadas de conformidad con el Reglamento Delegado (UE) 2019/331 de la Comisión, de 19 de diciembre de 2018, por el que se determinan las normas transitorias de la Unión para la armonización de la asignación gratuita de derechos de emisión con arreglo al artículo 10 bis de la Directiva 2003/87/CE del Parlamento Europeo y del Consejo. 
</t>
  </si>
  <si>
    <t>Sección: 3.17. Fabricación de plásticos en formas primarias</t>
  </si>
  <si>
    <t>Descripción de la actividad: Fabricación de resinas, materiales plásticos y elastómeros termoplásticos no vulcanizables, así como mezcla y combinación por encargo de resinas y la fabricación de resinas sintéticas no producidas por encargo.</t>
  </si>
  <si>
    <t>¿El plástico en forma primaria está fabricado en su totalidad de reciclado mecánico de residuos plásticos?</t>
  </si>
  <si>
    <t>Cuando el reciclado mecánico no es técnica o económicamente viable, ¿el plástico en forma primaria está fabricado en su totalidad mediante el reciclado químico de residuos plásticos?</t>
  </si>
  <si>
    <t xml:space="preserve"> ¿Y las emisiones de GEI* durante el ciclo de vida del plástico fabricado, con exclusión de cualquier crédito calculado de la producción de combustibles, son inferiores a las emisiones de GEI* durante el ciclo de vida del plástico equivalente en forma primaria fabricado a partir de materias primas de combustibles fósiles?</t>
  </si>
  <si>
    <t>¿La fabricación de plásticos en formas primarias se deriva total o parcialmente de materias primas renovables*?</t>
  </si>
  <si>
    <t>Por materias primas renovables se entiende la biomasa, los biorresiduos industriales o los biorresiduos municipales.</t>
  </si>
  <si>
    <t>¿Y sus emisiones de GEI* durante el ciclo de vida son inferiores a las emisiones de GEI* durante el ciclo de vida de los plásticos equivalentes en forma primaria fabricados a partir de materias primas de combustibles fósiles?</t>
  </si>
  <si>
    <t>¿La biomasa agrícola utilizada para la fabricación de plásticos en su forma primaria cumple los criterios establecidos en el artículo 29, apartados 2 a 5, de la Directiva (UE) 2018/2001*?</t>
  </si>
  <si>
    <t>Directiva (UE) 2018/2001 del Parlamento Europeo y del Consejo, de 11 de diciembre de 2018, relativa al fomento del uso de energía procedente de fuentes renovables</t>
  </si>
  <si>
    <t>¿La biomasa forestal utilizada para la fabricación de plásticos en su forma primaria cumple los criterios establecidos en el artículo 29, apartados 6 y 7, de la Directiva (UE) 2018/2001*?</t>
  </si>
  <si>
    <t>Sección: 4.1. Generación de electricidad mediante tecnología solar fotovoltaica</t>
  </si>
  <si>
    <t>Descripción de la actividad: Construcción o explotación de instalaciones de generación de electricidad mediante tecnología solar fotovoltaica (FV).</t>
  </si>
  <si>
    <t>¿La actividad genera electricidad mediante tecnología solar fotovoltaica?</t>
  </si>
  <si>
    <t>Sección: 4.2. Generación de electricidad mediante la tecnología de energía solar de concentración</t>
  </si>
  <si>
    <t>Descripción de la actividad: Construcción o explotación de instalaciones de generación de electricidad mediante la tecnología de energía solar de concentración.</t>
  </si>
  <si>
    <t>INSTRUCCIONES GENERALES</t>
  </si>
  <si>
    <t xml:space="preserve">¿La actividad genera electricidad mediante la tecnología de energía solar de concentración? </t>
  </si>
  <si>
    <t>Sección: 4.3. Generación de electricidad a partir de energía eólica</t>
  </si>
  <si>
    <t>Descripción de la actividad: Construcción o explotación de instalaciones de generación de electricidad a partir de energía eólica.</t>
  </si>
  <si>
    <t xml:space="preserve">¿La actividad genera electricidad a partir de energía eólica? </t>
  </si>
  <si>
    <t>Sección: 4.4. Generación de electricidad a partir de tecnologías de energía oceánica</t>
  </si>
  <si>
    <t xml:space="preserve">¿La actividad genera electricidad a partir de energía oceánica? </t>
  </si>
  <si>
    <t>Sección: 4.5. Generación de electricidad a partir de nergía hidroeléctrica</t>
  </si>
  <si>
    <t>Descripción de la actividad: Construcción o explotación de instalaciones de generación de electricidad a partir de energía hidroeléctrica.</t>
  </si>
  <si>
    <t xml:space="preserve">¿La instalación de generación de electricidad es una central hidroeléctrica de agua fluyente y no tiene un embalse artificial? </t>
  </si>
  <si>
    <t>¿La densidad de potencia de la instalación de generación de electricidad es superior a 5 W/m2?</t>
  </si>
  <si>
    <t>¿Las emisiones de GEI durante el ciclo de vida de la generación de electricidad a partir de energía hidroeléctrica son inferiores a 100 gCO2e/kWh*?</t>
  </si>
  <si>
    <t>Las emisiones de GEI durante el ciclo de vida se calculan utilizando la Recomendación 2013/179/UE o, alternativamente, la norma ISO 14067:2018, la norma ISO 14064-1:2018 o la herramienta G-res. Las emisiones cuantificadas de gases de efecto invernadero durante el ciclo de vida son verificadas por un tercero independiente.</t>
  </si>
  <si>
    <t>Sección: 4.6. Generación de electricidad a partir de energía geotérmica</t>
  </si>
  <si>
    <t>Descripción de la actividad: Construcción o explotación de instalaciones de generación de electricidad a partir de energía geotérmica.</t>
  </si>
  <si>
    <t>¿Las emisiones de GEI durante el ciclo de vida de la generación de electricidad a partir de energía geotérmica son inferiores a 100 gCO2e/kWh*?</t>
  </si>
  <si>
    <t>La reducción de las emisiones de GEI durante el ciclo de vida se calcula utilizando la Recomendación 2013/179/UE de la Comisión o, alternativamente, la norma ISO 14067:2018 o la norma ISO 14064-1:2018. Las emisiones cuantificadas de gases de efecto invernadero durante el ciclo de vida son verificadas por un tercero independiente.</t>
  </si>
  <si>
    <t>Sección: 4.7. Generación de electricidad a partir de combustibles gaseosos y líquidos de fuentes renovables no fósiles</t>
  </si>
  <si>
    <t>Descripción de la actividad: Construcción o explotación de instalaciones de generación de electricidad utilizando combustibles gaseosos y líquidos de fuentes renovables. Esta actividad no incluye la generación de electricidad a partir de biogás y combustibles biolíquidos exclusivamente (véase la sección 4.8 del presente anexo).</t>
  </si>
  <si>
    <t xml:space="preserve">¿Las emisiones de GEI durante el ciclo de vida de la generación de electricidad a partir de combustibles gaseosos y líquidos de fuentes renovables son inferiores a 100 gCO2e/kWh? </t>
  </si>
  <si>
    <t>Las emisiones de GEI durante el ciclo de vida se calculan sobre la base de datos específicos del proyecto, cuando se dispone de ellos, utilizando la Recomendación 2013/179/UE o, alternativamente, la norma ISO 14067:2018 o la norma ISO 14064-1:2018</t>
  </si>
  <si>
    <t>2.1.1.</t>
  </si>
  <si>
    <t>2.1.2.</t>
  </si>
  <si>
    <t>2.1.3.</t>
  </si>
  <si>
    <t>2.1.4.</t>
  </si>
  <si>
    <t>2.1.5.</t>
  </si>
  <si>
    <t>2.1.6.</t>
  </si>
  <si>
    <t>2.1.7.</t>
  </si>
  <si>
    <t>2.1.8.</t>
  </si>
  <si>
    <t>¿En la fase de construcción se instalan equipos de medición para la vigilancia de las emisiones físicas, como las fugas de metano, o se introduce un programa de detección y reparación de fugas?</t>
  </si>
  <si>
    <t>¿En la fase operativa se informa de los resultados de la medición física de las emisiones de metano y se eliminan las fugas?</t>
  </si>
  <si>
    <t>¿La actividad mezcla combustibles líquidos o gaseosos de fuentes renovables con biogás o biolíquidos?</t>
  </si>
  <si>
    <t>¿La biomasa agrícola utilizada para la producción del biogás o los biolíquidos cumple los criterios establecidos en el artículo 29, apartados 2 a 5, de la Directiva (UE) 2018/2001, y la biomasa forestal, los establecidos en el artículo 29, apartados 6 y 7, de esa Directiva?</t>
  </si>
  <si>
    <t>Sección: 4.8. Generación de electricidad a partir de bioenergía</t>
  </si>
  <si>
    <t>Descripción de la actividad: Construcción y explotación de instalaciones de generación de electricidad a partir exclusivamente de biomasa, biogás o biolíquidos, con exclusión de la generación de electricidad mediante la mezcla de combustibles de fuentes renovables con biogás o biolíquidos (véase la sección 4.7).</t>
  </si>
  <si>
    <t>¿La biomasa agrícola utilizada en la actividad cumple los criterios establecidos en el artículo 29, apartados 2 a 5, de la Directiva (UE) 2018/2001. La biomasa forestal utilizada en la actividad cumple los criterios establecidos en el artículo 29, apartados 6 y 7, de dicha Directiva?**</t>
  </si>
  <si>
    <t>No se aplican a las instalaciones de generación de electricidad con una potencia térmica nominal total inferior a 2 MW y que utilizan combustibles gaseosos derivados de biomasa.</t>
  </si>
  <si>
    <t>¿La reducción de las emisiones de gases de efecto invernadero por el uso de biomasa es de al menos un 80 % en relación con la metodología de reducción de GEI y el correspondiente combustible fósil de referencia establecido en el anexo VI de la Directiva (UE) 2018/2001?*</t>
  </si>
  <si>
    <t>¿Las instalaciones se basan en la digestión anaerobia de materia orgánica?</t>
  </si>
  <si>
    <t>¿En la instalación de producción existe un plan de vigilancia y contingencia para minimizar en ella las fugas de metano?</t>
  </si>
  <si>
    <t>¿El biogás producido se utiliza directamente para la generación de electricidad o calor, o se transforma en biometano para su inyección en la red de gas natural, o se utiliza como combustible para vehículos o como materia prima en la industria química?</t>
  </si>
  <si>
    <t>¿Las instalaciones de generación de electricidad poseen una potencia térmica nominal de entre 50 y 100 MW?</t>
  </si>
  <si>
    <t>4.1.</t>
  </si>
  <si>
    <t>¿Las instalaciones de generación de electricidad poseen una potencia térmica nominal superior a 100 MW?</t>
  </si>
  <si>
    <t>¿La actividad alcanza una eficiencia eléctrica de al menos el 36 %?</t>
  </si>
  <si>
    <t>¿Se aplica una tecnología de generación combinada de calor y electricidad de alta eficiencia, como se menciona en la Directiva 2012/27/UE del Parlamento Europeo y del Consejo?</t>
  </si>
  <si>
    <t>5.3.</t>
  </si>
  <si>
    <t>5.3.1.</t>
  </si>
  <si>
    <t>5.3.2.</t>
  </si>
  <si>
    <t>5.3.3.</t>
  </si>
  <si>
    <t>5.3.4.</t>
  </si>
  <si>
    <t>5.3.5.</t>
  </si>
  <si>
    <t>5.3.6.</t>
  </si>
  <si>
    <t>5.3.7.</t>
  </si>
  <si>
    <t>5.3.8.</t>
  </si>
  <si>
    <t>Sección: 4.9. Transporte y distribución de electricidad</t>
  </si>
  <si>
    <t>Descripción de la actividad: Construcción y explotación de sistemas de transmisión que transportan electricidad en el sistema interconectado de muy alta tensión y alta tensión.</t>
  </si>
  <si>
    <t>¿El sistema es el sistema europeo interconectado, es decir, las zonas de control interconectadas de los Estados miembros, Noruega, Suiza y el Reino Unido, y sus sistemas subordinados? **</t>
  </si>
  <si>
    <t>A efectos de la presente sección, se aplicarán las siguientes especificaciones:
a) el período sucesivo de cinco años utilizado para determinar el cumplimiento de los 
umbrales se basa en cinco años históricos consecutivos, incluido el año sobre el que 
se dispone de datos más recientes;
b) se entiende por «sistema» la zona de control de potencia de la red de transporte o 
distribución en la que está instalada la infraestructura o el equipo;
c) los sistemas de transporte pueden incluir una capacidad de generación conectada a 
sistemas de distribución subordinados;
d) los sistemas de distribución subordinados a un sistema de transporte que se considera 
que avanza hacia la descarbonización completa también pueden considerarse que se 
encuentran en la vía hacia la descarbonización completa;
e) a fin de determinar si se cumplen los criterios, es posible considerar un sistema que 
abarque múltiples zonas de control que estén interconectadas y con importantes 
intercambios de energía entre ellas, en cuyo caso se utiliza el factor de emisiones 
medias ponderadas en todas las zonas de control incluidas, y no se requiere que cada 
uno de los sistemas de transporte o distribución subordinados dentro de ese sistema 
demuestren ser conformes por separado;
f) es posible que un sistema deje de cumplir los criterios después de haberlo hecho con 
anterioridad; en los sistemas que dejen de ser conformes, ninguna actividad de 
transporte y distribución nueva lo será a partir de ese momento, hasta que el sistema 
vuelva a cumplir con el umbral (excepto en el caso de las actividades que siempre 
son conformes, véase más arriba); las actividades en los sistemas subordinados 
pueden seguir siendo conformes, si esos sistemas subordinados cumplen los criterios 
de la presente sección;
g) una conexión directa o la ampliación de una conexión directa existente con plantas 
de producción incluye la infraestructura indispensable para llevar la electricidad 
asociada desde la instalación de generación de energía a una subestación o red.</t>
  </si>
  <si>
    <t>La infraestructura destinada a crear una conexión directa o a ampliar una conexión directa existente entre una subestación o red y una instalación de producción de energía con un nivel de emisión de gases de efecto invernadero superior a 100 gCO2e/kWh, medido en función del ciclo de vida no se considera que cumple estos criterios. Ni a la instalación de la infraestructura del contador que no sea conforme con los requisitos de los sistemas de medición inteligentes del artículo 20 deDirectiva (UE) 2019/944.</t>
  </si>
  <si>
    <t>¿Más del 67 % de la capacidad de generación recién activada en el sistema está por debajo del valor umbral de generación de 100 g CO2e/kWh, medido en función del ciclo de vida de acuerdo con los criterios de generación de electricidad, a lo largo de un período sucesivo de cinco años?**</t>
  </si>
  <si>
    <t>¿El factor medio de emisiones de la red del sistema, calculado como el total de las 
emisiones anuales de la generación de energía conectada al sistema, dividido por la 
producción total anual neta de electricidad en ese sistema, está por debajo del valor 
umbral de 100 g CO2e/kWh, medido sobre la base del ciclo de vida de conformidad 
con los criterios de generación de electricidad, a lo largo de un período sucesivo de 
cinco años? **</t>
  </si>
  <si>
    <t>¿La actividad consiste en la construcción y explotación de conexión directa, o ampliación de la conexión directa existente, de la generación de electricidad hipocarbónica por debajo del umbral de 100 g CO2e/kWh, medido en función del ciclo de vida a una subestación o red?</t>
  </si>
  <si>
    <t>¿La actividad consiste en la construcción y explotación de estaciones de recarga de vehículos eléctricos (VE) y de la infraestructura eléctrica de apoyo para la electrificación del transporte?</t>
  </si>
  <si>
    <t>¿La actividad consiste en la instalación de transformadores de transporte y distribución que cumplan los requisitos de la 2.ª etapa (1 de julio de 2021) establecidos en el anexo I del Reglamento (UE) n.º 548/2014 de la Comisión178 y, en el caso de los transformadores de media potencia con tensión más elevada para el material no superior a 36 kV, con los requisitos del nivel AAA0 sobre pérdidas en vacío establecidos en la norma EN 50588-1?</t>
  </si>
  <si>
    <t>¿La actividad consiste en la construcción/instalación y explotación de equipos e infraestructura, cuando el objetivo principal es el aumento de la generación o el uso de la generación de electricidad renovable?</t>
  </si>
  <si>
    <t>¿La actividad consiste en la instalación de equipos para aumentar la capacidad de control y observación del sistema eléctrico y para permitir el desarrollo e integración de fuentes de energía renovables?</t>
  </si>
  <si>
    <t>¿La actividad consiste en la instalación de equipos como, por ejemplo, futuros sistemas de medición inteligentes, o que sustituyan a sistemas de medición inteligentes de acuerdo con el artículo 19, apartado 6, de la Directiva (UE) 2019/944 del Parlamento Europeo y del Consejo, que cumplan los requisitos del artículo 20 de esa Directiva, y que sean capaces de facilitar información al usuario para que pueda actuar a distancia sobre el consumo, incluidos los centros de datos de clientes?</t>
  </si>
  <si>
    <t>¿La actividad consiste en la construcción y explotación de interconectores entre sistemas de transporte?</t>
  </si>
  <si>
    <t>Sección: 4.10. Almacenamiento de electricidad</t>
  </si>
  <si>
    <t>Descripción de la actividad: Construcción y explotación de instalaciones que almacenan electricidad y la devuelven más adelante en forma de electricidad. La actividad incluye el almacenamiento de energía hidroeléctrica por bombeo.</t>
  </si>
  <si>
    <t xml:space="preserve">¿La actividad consiste en la construcción y explotación de almacenes de electricidad, incluso para almacenar energía hidroeléctrica por bombeo? </t>
  </si>
  <si>
    <t xml:space="preserve">¿La actividad incluye el almacenamiento de energía química? </t>
  </si>
  <si>
    <t>Entonces le medio de almacenamiento debe cumplir los CTS de las secciones 3.7. a 3.17. del presente excel.</t>
  </si>
  <si>
    <t>¿Se utiliza hidrógeno para el almacenamiento de electricidad?</t>
  </si>
  <si>
    <t>Entonces la reelectrificación del hidrógeno también se considera parte de la actividad y se deben cumplir los CTS de la sección 3.10. del presente excel.</t>
  </si>
  <si>
    <t>Sección: 4.12. Almacenamiento de hidrógeno</t>
  </si>
  <si>
    <t>Descripción de la actividad: Construcción y explotación de instalaciones que almacenan hidrógeno y lo devuelven más adelante.</t>
  </si>
  <si>
    <t xml:space="preserve">¿La actividad consiste en el almacenamiento de energía térmica, incluido el almacenamiento subterráneo de energía térmica (UTES, en inglés) o el almacenamiento de energía térmica en acuíferos (ATES, en inglés)? </t>
  </si>
  <si>
    <t xml:space="preserve">¿La actividad consiste en la construcción de instalaciones de almacenamiento de hidrógeno? </t>
  </si>
  <si>
    <t xml:space="preserve">¿La actividad consiste en la conversión de instalaciones existentes de almacenamiento subterráneo de gas en instalaciones de almacenamiento de hidrógeno? </t>
  </si>
  <si>
    <t xml:space="preserve">¿La actividad consiste en la explotación de instalaciones de almacenamiento de hidrógeno? </t>
  </si>
  <si>
    <t>3.2.1.</t>
  </si>
  <si>
    <t>3.2.2.</t>
  </si>
  <si>
    <t>3.2.3.</t>
  </si>
  <si>
    <t>3.2.4.</t>
  </si>
  <si>
    <t>3.2.4.1.</t>
  </si>
  <si>
    <t>3.2.5.</t>
  </si>
  <si>
    <t>3.2.6.</t>
  </si>
  <si>
    <t>¿El CO2 se entrega en un lugar de almacenamiento permanente de CO2 que cumple los criterios de almacenamiento subterráneo de CO2 - preguntas del nviel 3.2.1. al nivel 3.2.4.1. - o se entrega con otras modalidades de transporte hasta un lugar de almacenamiento permanente de CO2 que cumple esos mismo criterios?</t>
  </si>
  <si>
    <t>3.2.7.</t>
  </si>
  <si>
    <t>3.2.8.</t>
  </si>
  <si>
    <t>Sección: 4.13. Producción de biogás y biocombustibles para el transporte y producción de biolíquidos</t>
  </si>
  <si>
    <t>Descripción de la actividad: Producción de biogás o biocombustibles para el transporte y producción de biolíquidos.</t>
  </si>
  <si>
    <t>¿La biomasa agrícola utilizada para la producción de biogás o biocombustibles para el transporte y para la producción de biolíquidos cumple los criterios  establecidos en el artículo 29, apartados 2 a 5, de la Directiva (UE) 2018/2001?*</t>
  </si>
  <si>
    <t>En la producción de biocombustibles para el transporte y para la producción de biolíquidos no se utilizan cultivos alimentarios ni forrajeros.</t>
  </si>
  <si>
    <t>¿La biomasa forestal utilizada para la producción de biogás o biocombustibles para el transporte y para la producción de biolíquidos cumple los criterios establecidos en el artículo 29, apartados 6 y 7, de dicha Directiva?*</t>
  </si>
  <si>
    <t xml:space="preserve">¿La reducción de las emisiones de gases de efecto invernadero de la producción de biogás o biocombustibles para el transporte y para la producción de biolíquidos es de al menos un 65 % en relación con la metodología de reducción de GEI y el correspondiente combustible fósil de referencia establecido en el anexo V de la Directiva (UE) 2018/2001? </t>
  </si>
  <si>
    <t>¿La producción de biogás se basa en la digestión anaerobia de materia orgánica?</t>
  </si>
  <si>
    <t>¿En la instalación existe un plan de vigilancia y contingencia para minimizar en ella las fugas de metano?</t>
  </si>
  <si>
    <t>4.2.</t>
  </si>
  <si>
    <t>5.4.</t>
  </si>
  <si>
    <t>5.4.1.</t>
  </si>
  <si>
    <t>5.5.</t>
  </si>
  <si>
    <t>5.6.</t>
  </si>
  <si>
    <t>¿El CO2 se entrega en un lugar de almacenamiento permanente de CO2 que cumple los criterios de almacenamiento subterráneo de CO2 - preguntas del nviel 6.1. al nivel 6.4.1. - o se entrega con otras modalidades de transporte hasta un lugar de almacenamiento permanente de CO2 que cumple esos mismo criterios?</t>
  </si>
  <si>
    <t>5.7.</t>
  </si>
  <si>
    <t>5.8.</t>
  </si>
  <si>
    <t>Sección: 4.14. Redes de transporte y distribución de gases renovables e hipocarbónicos</t>
  </si>
  <si>
    <t>Descripción de la actividad: Conversión, reconversión o renovación de redes de gas para el transporte y la distribución de gases hipocarbónicos de fuentes renovables.</t>
  </si>
  <si>
    <t xml:space="preserve">¿La actividad consiste en la construcción o explotación de nuevas redes de transporte y distribución de hidrógeno u otros gases hipocarbónicos? </t>
  </si>
  <si>
    <t>¿La actividad consiste en la conversión/reconversión de redes de gas natural existentes para el transporte y distribución de hidrógeno al 100 %?</t>
  </si>
  <si>
    <t xml:space="preserve">¿La actividad consiste en la renovación de redes de transporte y distribución de gas para propiciar la integración en ellas del hidrógeno y otros gases hipocarbónicos, incluida cualquier actividad de la red de transporte o distribución de gas que permita aumentar la mezcla de hidrógeno u otros gases hipocarbónicos en el sistema de gas? </t>
  </si>
  <si>
    <t>¿La actividad incluye la detección de fugas y la reparación de los gasoductos existentes y otros elementos de la red para reducir las fugas de metano?</t>
  </si>
  <si>
    <t>Sección: 4.15. Distribución de calefacción urbana / refrigeración urbana</t>
  </si>
  <si>
    <t>Descripción de la actividad: Construcción, renovación y explotación de tuberías e infraestructuras asociadas para la distribución de calefacción y refrigeración que desembocan en la subestación o el intercambiador de calor.</t>
  </si>
  <si>
    <t>COMENTARIO (*)</t>
  </si>
  <si>
    <t>En el caso de en el caso de la construcción y explotación de tuberías e infraestructuras asociadas para la distribución de calefacción y refrigeración, ¿El sistema cumple la definición de sistema urbano eficiente de calefacción y refrigeración establecida en el artículo 2, punto 41, de la Directiva 2012/27/UE?</t>
  </si>
  <si>
    <t xml:space="preserve">¿La actividad consiste en el cambio a regímenes de temperaturas más bajas? </t>
  </si>
  <si>
    <t>¿La actividad consiste en sistemas piloto avanzados (sistemas de control y gestión de la energía, internet de las cosas)?</t>
  </si>
  <si>
    <t>Sección: 4.16. Instalación y explotación de bombas de calor eléctricas</t>
  </si>
  <si>
    <t>Descripción de la actividad: Instalación y explotación de bombas de calor eléctricas.</t>
  </si>
  <si>
    <t xml:space="preserve">¿La instalación y explotación de bombas de calor eléctricas se cumplen los requisitos de eficiencia energética establecidos en los reglamentos de ejecución de la Directiva 2009/125/CE? </t>
  </si>
  <si>
    <t xml:space="preserve">¿La instalación y explotación de bombas de calor eléctricas cumple umbral de refrigerante: el potencial de calentamiento global no es superior a 675? </t>
  </si>
  <si>
    <t>Sección: 4.17. Cogeneración de calor/frío y electricidad a partir de energía solar</t>
  </si>
  <si>
    <t>Descripción de la actividad: Construcción y explotación de instalaciones que cogeneran electricidad y calor/frío a partir de energía solar.</t>
  </si>
  <si>
    <t xml:space="preserve">¿La actividad consiste en la cogeneración de electricidad y calor/frío a partir de energía solar? </t>
  </si>
  <si>
    <t>Sección: 4.18. Cogeneración de calor/frío y electricidad a partir de energía geotérmica</t>
  </si>
  <si>
    <t>Descripción de la actividad: Construcción y explotación de instalaciones que cogeneran calor/frío y electricidad a partir de energía geotérmica.</t>
  </si>
  <si>
    <t>¿Las emisiones de GEI durante el ciclo de vida de la generación combinada de calor/frío y electricidad a partir de energía geotérmica son inferiores a 100 g CO2e por 1 kWh de energía producida por la generación combinada?</t>
  </si>
  <si>
    <t>Las emisiones de GEI durante el ciclo de vida se calculan sobre la base de datos específicos del proyecto, cuando se dispone de ellos, utilizando la Recomendación 2013/179/UE de la 
Comisión o, alternativamente, la norma ISO 14067:2018 o la norma ISO 14064-1:2018.</t>
  </si>
  <si>
    <t>Sección: 4.19. Cogeneración de calor/frío y electricidad a partir de combustibles gaseosos y líquidos de fuentes renovables no fósiles</t>
  </si>
  <si>
    <t>Descripción de la actividad: Construcción y explotación de instalaciones de generación combinada de calor/frío y electricidad utilizando combustibles gaseosos y líquidos de fuentes renovables. Esta actividad no incluye la cogeneración de calor/frío y electricidad a partir de biogás y combustibles biolíquidos exclusivamente (véase la sección 4.20 del presente anexo).</t>
  </si>
  <si>
    <t>Las emisiones de GEI durante el ciclo de vida se calculan sobre la base de datos específicos del proyecto, cuando se dispone de ellos, utilizando la Recomendación 2013/179/UE o, alternativamente, la norma ISO 14067:2018193 o la norma ISO 14064-1:2018194 .</t>
  </si>
  <si>
    <t xml:space="preserve">¿Las emisiones de GEI durante el ciclo de vida de la cogeneración de calor/frío y 
electricidad a partir de combustibles gaseosos y Líquidos de fuentes renovables son inferiores a 100 gCO2e por 1 kWh de energía producida por la cogeneración? </t>
  </si>
  <si>
    <t>Las emisiones de GEI durante el ciclo de vida se calculan sobre la base de datos específicos 
del proyecto, cuando se dispone de ellos, utilizando la Recomendación 2013/179/UE o, 
alternativamente, la norma ISO 14067:2018 o la norma ISO 14064-1:2018.</t>
  </si>
  <si>
    <t>2.1.4.1.</t>
  </si>
  <si>
    <t>¿El CO2 se entrega en un lugar de almacenamiento permanente de CO2 que cumple los criterios de almacenamiento subterráneo de CO2 - 3.1., 3.2., 3.3., 3.4, 3.5. - o se entrega con otras modalidades de transporte hasta un lugar de almacenamiento permanente de CO2?</t>
  </si>
  <si>
    <t xml:space="preserve">3. </t>
  </si>
  <si>
    <t xml:space="preserve">5. </t>
  </si>
  <si>
    <t>Si la actividad mezcla combustibles líquidos o gaseosos de fuentes renovables con biogás o biolíquidos, ¿la biomasa agrícola utilizada para la producción del biogás o los biolíquidos cumple los criterios establecidos en el artículo 29, apartados 2 a 5, de la Directiva (UE) 2018/2001, y la biomasa forestal, los establecidos en el artículo 29, apartados 6 y 7, de esa Directiva?</t>
  </si>
  <si>
    <t>Sección: 4.20. Cogeneración de calor/frío y electricidad a partir de bioenergía</t>
  </si>
  <si>
    <t>Descripción de la actividad: Construcción y explotación de instalaciones utilizadas para la cogeneración de calor/frío y electricidad a partir exclusivamente de biomasa, biogás o biolíquidos, con exclusión de la cogeneración mediante la mezcla de combustibles de fuentes renovables con biogás o biolíquidos (véase la sección 4.19 del presente anexo).</t>
  </si>
  <si>
    <t>¿La biomasa agrícola utilizada en la actividad de producción de calor y frío cumple los criterios establecidos en el artículo 29, apartados 2 a 5, de la Directiva (UE) 2018/2001?*</t>
  </si>
  <si>
    <t>Los puntos 1 y 2 no se aplican a las instalaciones de generación de calor con una potencia térmica nominal total inferior a 2 MW y que utilicen combustibles gaseosos derivados de biomasa.</t>
  </si>
  <si>
    <t>¿La biomasa forestal utilizada en la actividad cumple los criterios establecidos en el artículo 29, apartados 6 y 7, de dicha Directiva (UE) 2018/2001?</t>
  </si>
  <si>
    <t xml:space="preserve">¿La reducción de las emisiones de gases de efecto invernadero por el uso de biomasa es de al menos un 80 % en relación con la metodología de reducción de GEI y el correspondiente combustible fósil de referencia relativo establecido en el anexo VI de la Directiva (UE) 2018/2001? </t>
  </si>
  <si>
    <t>Sección: 4.21. Producción de calor/frío a partir del calentamiento térmico solar</t>
  </si>
  <si>
    <t>Descripción de la actividad: Construcción y explotación de instalaciones de producción de calor/frío a partir de la tecnología de calentamiento térmico solar.</t>
  </si>
  <si>
    <t xml:space="preserve">¿La actividad produce calor/frío mediante el calentamiento térmico solar? </t>
  </si>
  <si>
    <t>Sección: 4.22. Producción de calor/frío a partir de energía geotérmica</t>
  </si>
  <si>
    <t>Descripción de la actividad: Construcción o explotación de instalaciones que producen calor/frío a partir de energía geotérmica.</t>
  </si>
  <si>
    <t xml:space="preserve">¿Las emisiones de GEI durante el ciclo de vida de la cogeneración de calor/frío a partir de energía geotérmica son inferiores a 100 gCO2e/kWh? </t>
  </si>
  <si>
    <t>Las emisiones de GEI durante el ciclo de vida se calculan sobre la base de datos específicos 
del proyecto, cuando se dispone de ellos, utilizando la Recomendación 2013/179/UE de la 
Comisión o, alternativamente, la norma ISO 14067:2018 o la norma ISO 14064-1:2018.</t>
  </si>
  <si>
    <t>Sección: 4.23. Producción de calor/frío a partir de combustibles gaseosos y líquidos de fuentes renovables no fósiles</t>
  </si>
  <si>
    <t>Descripción de la actividad: Construcción y explotación de instalaciones de generación de calor que producen calor/frío utilizando combustibles gaseosos y líquidos de fuentes renovables. Esta actividad no incluye la producción de calor/frío a partir de biogás y combustibles biolíquidos exclusivamente (véase la sección 4.24 del presente anexo).</t>
  </si>
  <si>
    <t>Las emisiones cuantificadas de gases de efecto invernadero durante el ciclo de vida son  verificadas por un tercero independiente.</t>
  </si>
  <si>
    <t>Sección: 4.24. Producción de calor/frío a partir de bioenergía</t>
  </si>
  <si>
    <t>Descripción de la actividad: Construcción y explotación de instalaciones que producen calor/frío a partir exclusivamente de biomasa, biogás o biolíquidos, con exclusión de la producción de calor/frío mediante la mezcla de combustibles de fuentes renovables con biogás o biolíquidos (véase la sección 4.23 del presente anexo).</t>
  </si>
  <si>
    <t>Sección: 4.25. Producción de calor/frío a partir de calor residual</t>
  </si>
  <si>
    <t>Descripción de la actividad: Construcción y explotación de instalaciones que producen calor/frío a partir de calor residual.</t>
  </si>
  <si>
    <t xml:space="preserve">¿La actividad produce calor/frío a partir de calor residual? </t>
  </si>
  <si>
    <t>Sección: 5.1. Construcción, ampliación y explotación de sistemas de captación, depuración y distribución de agua</t>
  </si>
  <si>
    <t>Descripción de la actividad: Construcción, ampliación y explotación de sistemas de captación, depuración y distribución de agua.</t>
  </si>
  <si>
    <t>¿El consumo medio neto de energía* para la extracción y la depuración es igual o inferior a 0,5 kWh por metro cúbico de agua suministrada?</t>
  </si>
  <si>
    <t>En el consumo neto de energía pueden tenerse en cuenta medidas que reduzcan el consumo de energía, como el control de la fuente (entradas de carga contaminante) y, en su caso, la generación de energía (como la energía hidráulica, solar y eólica).</t>
  </si>
  <si>
    <t xml:space="preserve">¿El nivel de fugas se calcula* utilizando el método de clasificación del índice de fugas estructurales (ILI)**? </t>
  </si>
  <si>
    <t>Cálculo que debe aplicarse en toda la extensión de la red de suministro (distribución) de agua en la que se llevan a cabo las obras, es decir, a nivel de zona de suministro de agua, de distrito o distritos hidrométricos (DMA) o de área o áreas de gestión de la presión (PMA).</t>
  </si>
  <si>
    <t>El índice de fugas estructurales se calcula como la relación entre las pérdidas reales anuales actuales (CARL) y las pérdidas reales anuales inevitables (UARL): las pérdidas reales anuales (CARL) representan la cantidad de agua que se pierde realmente de la red de distribución (es decir, que no se suministra a los usuarios finales); las pérdidas anuales reales inevitables (UARL) tienen en cuenta el hecho de que siempre se van a producir fugas en mayor o menor medida en la red de distribución de agua; la UARL se calcula sobre la base de factores tales como la longitud de la red, el número de conexiones de servicio y la presión a la que funciona la red.</t>
  </si>
  <si>
    <t>¿Este valor umbral es igual o inferior a 1,5?</t>
  </si>
  <si>
    <t>¿El nivel de fugas se calcula* utilizando un método distinto al ILI?</t>
  </si>
  <si>
    <t>N/A</t>
  </si>
  <si>
    <t>¿Este valor se sitúa en el valor umbral que se establece de conformidad con el artículo 4 de la Directiva (UE) 2020/2184*?</t>
  </si>
  <si>
    <t>DIRECTIVA (UE) 2020/2184 DEL PARLAMENTO EUROPEO Y DEL CONSEJO de 16 de diciembre de 2020 relativa a la calidad de las aguas destinadas al consumo humano.</t>
  </si>
  <si>
    <t>Sección: 5.2. Renovación de sistemas de captación, depuración y distribución de agua</t>
  </si>
  <si>
    <t>Descripción de la actividad: Renovación de sistemas de captación, depuración y distribución de agua, incluida la 
renovación de las infraestructuras de captación, depuración y distribución de agua para necesidades domésticas e industriales. La actividad no provoca cambios significativos en el volumen del caudal captado, depurado o distribuido.</t>
  </si>
  <si>
    <t>¿Se mejora la eficiencia energética del sistema de distribución de agua mediante la disminución del consumo neto medio de energía del sistema en al menos un 20 % en comparación con la eficiencia de referencia propia promediada durante tres años, incluidas la captación y la depuración, medido en kWh por metro cúbico de agua suministrada?</t>
  </si>
  <si>
    <t>¿Se mejora la eficiencia energética del sistema de distribución de agua reduciendo en al menos un 20 % la diferencia entre el nivel actual de fugas promediado durante tres años, calculado utilizando el método de clasificación del índice de fugas estructurales (ILI), y un ILI de 1,5?</t>
  </si>
  <si>
    <t>¿Se mejora la eficiencia energética  del sistema de distribución de agua entre el nivel de fugas actual promediado* durante tres años, calculado utilizando otro método adecuado, y el valor umbral establecido de conformidad con el artículo 4 de la Directiva (UE) 2020/2184**?</t>
  </si>
  <si>
    <t>El nivel actual de fugas promediado durante tres años se calcula en toda la extensión de la red de suministro (distribución) de agua en la que se llevan a cabo las obras, es decir, en el caso de la red renovada de suministro (distribución) de agua, a nivel de distrito o distritos hidrométricos (DMA) o de área o áreas de gestión de la presión (PMA).</t>
  </si>
  <si>
    <t xml:space="preserve"> </t>
  </si>
  <si>
    <t>Sección: 5.3. Construcción, ampliación y explotación de sistemas de recogida y tratamiento de aguas residuales</t>
  </si>
  <si>
    <t xml:space="preserve">Descripción de la actividad: Construcción, ampliación y explotación de sistemas centralizados de aguas residuales, incluidos la recogida (red de alcantarillado) y el tratamiento. </t>
  </si>
  <si>
    <t>¿El consumo neto de energía de la instalación de tratamiento de aguas residuales es igual o inferior a 35 kWh por equivalente habitante (e-h) al año en caso de que la capacidad de la instalación de tratamiento sea inferior a 10 000 e-h?*</t>
  </si>
  <si>
    <t>En el consumo neto de energía del funcionamiento de la instalación de tratamiento de aguas residuales pueden tenerse en cuenta medidas que reduzcan el consumo de energía relacionadas con el control de la fuente (reducción de las entradas de aguas pluviales o de carga contaminante) y, en su caso, la generación de energía dentro del sistema (como energía hidráulica, solar, térmica y eólica).</t>
  </si>
  <si>
    <t>¿El consumo neto de energía de la instalación de tratamiento de aguas residuales es igual o inferior a 25 kWh por equivalente habitante (e-h) al año en caso de que la capacidad de la instalación de tratamiento se sitúe entre 10 000 y 100 000 e-h?*</t>
  </si>
  <si>
    <t>¿El consumo neto de energía de la instalación de tratamiento de aguas residuales es igual o inferior a 20 kWh por equivalente habitante (e-h) al año en caso de que la capacidad de la instalación de tratamiento sea superior a 100 000 e-h?*</t>
  </si>
  <si>
    <t>En el caso de la construcción y ampliación de una instalación de tratamiento de aguas residuales o de una instalación de tratamiento de aguas residuales con un sistema colector en sustitución de sistemas de tratamiento que emiten más gases de efecto invernadero (como fosas sépticas, lagunas anaerobias)*, ¿Se lleva a cabo una evaluación de las emisiones directas de GEI**?</t>
  </si>
  <si>
    <t>Los resultados se ponen a disposición de inversores y clientes previa solicitud.</t>
  </si>
  <si>
    <t>Por ejemplo, con arreglo a las directrices del IPCC para los inventarios nacionales de gases de efecto invernadero en relación con el tratamiento de aguas residuales.</t>
  </si>
  <si>
    <t>Sección: 5.4. Renovación de la recogida y el tratamiento de aguas residuales</t>
  </si>
  <si>
    <t xml:space="preserve">Descripción de la actividad: Renovación de sistemas centralizados de aguas residuales, incluidos la recogida (red de alcantarillado) y el tratamiento. La actividad no provoca cambios significativos en la carga o el volumen del caudal recogido o tratado en el sistema de aguas residuales. </t>
  </si>
  <si>
    <t>¿La renovación de una estación depuradora de aguas residuales mejora la eficiencia energética reduciendo el consumo medio de energía del sistema en un 20 % en comparación con la eficiencia de referencia propia promediada durante tres años, lo que se demuestra cada año.?*</t>
  </si>
  <si>
    <t>Sección: 5.5. Recogida y transporte de residuos no peligrosos en fracciones segregadas en origen</t>
  </si>
  <si>
    <t>Descripción de la actividad: Recogida y transporte por separado de residuos no peligrosos en fracciones individuales o mixtas con vistas a su preparación para la reutilización o el reciclado.</t>
  </si>
  <si>
    <t>¿Todos los residuos no peligrosos recogidos y transportados por separado que se segregan en origen se destinan a una preparación para operaciones de reutilización o reciclado?</t>
  </si>
  <si>
    <t>Sección: 5.6. Digestión anaerobia de lodos de depuradora</t>
  </si>
  <si>
    <t>Descripción de la actividad: Construcción y explotación de instalaciones para el tratamiento de lodos de depuradora mediante digestión anaerobia con la consiguiente producción y utilización de biogás o productos químicos.</t>
  </si>
  <si>
    <t xml:space="preserve">2. </t>
  </si>
  <si>
    <t>Sección: 5.7. Digestión anaerobia de biorresiduos</t>
  </si>
  <si>
    <t>Descripción de la actividad: Construcción y explotación de instalaciones de tratamiento de biorresiduos recogidos por separado mediante digestión anaerobia con la consiguiente producción y utilización de biogás y digestato o productos químicos.</t>
  </si>
  <si>
    <t xml:space="preserve">LINK </t>
  </si>
  <si>
    <t>¿Los biorresiduos que se utilizan para la digestión anaerobia se separan en origen y se recogen por separado?</t>
  </si>
  <si>
    <t>¿El digestato producido se utiliza como abono o enmienda del suelo, bien directamente, bien después de su compostaje o de otro tipo de tratamiento?</t>
  </si>
  <si>
    <t>¿En las instalaciones de tratamiento específicas para biorresiduos, la proporción de cultivos alimentarios y forrajeros utilizados como materia prima de entrada, medida en peso, como media anual, es inferior o igual al 10 % de la materia prima de entrada?</t>
  </si>
  <si>
    <t>Sección: 5.8. Compostaje de biorresiduos</t>
  </si>
  <si>
    <t>¿Los biorresiduos que se compostan se separan en origen y se recogen por separado.?</t>
  </si>
  <si>
    <t>¿El compost producido se utiliza como fertilizante o enmienda del suelo y cumple los requisitos aplicables a los materiales fertilizantes establecidos en la categoría de materiales componentes (CMC) 3 del anexo II del Reglamento (UE) 2019/1009, o las normas nacionales respectivas sobre fertilizantes o enmiendas del suelo para uso agrícola?</t>
  </si>
  <si>
    <t>Sección: 5.9. Valorización de materiales de residuos no peligrosos</t>
  </si>
  <si>
    <t>Descripción de la actividad: Construcción y explotación de instalaciones de clasificación y tratamiento de flujos de residuos no peligrosos recogidos por separado para convertirlos en materias primas secundarias mediante el reprocesamiento mecánico, excepto para operaciones de relleno.</t>
  </si>
  <si>
    <t>¿La actividad convierte al menos el 50 % en peso de los residuos no peligrosos tratados que fueron recogidos por separado en materias primas secundarias aptas para la sustitución de materias vírgenes en los procesos de producción?</t>
  </si>
  <si>
    <t>Sección: 5.10. Captura y utilización de gases de vertedero</t>
  </si>
  <si>
    <t>Descripción de la actividad: Instalación y explotación de infraestructura para la captura y utilización de gases de vertedero220 en vertederos o compartimentos de vertederos cerrados permanentemente mediante el uso de instalaciones y equipos técnicos específicos nuevos o suplementarios instalados durante el cierre del vertedero o compartimento de vertedero o después.</t>
  </si>
  <si>
    <t>¿El vertedero ha permanecido cerrado desde del 8 de julio de 2020?</t>
  </si>
  <si>
    <t>¿El vertedero o compartimento de vertedero donde se ha instalado, ampliado o renovado el sistema de captura de gases está permanentemente cerrado y no recibe más residuos biodegradables?</t>
  </si>
  <si>
    <t>¿El gas producido en el vertedero se utiliza para la generación de electricidad o calor como biogás, o se transforma en biometano para su inyección en la red de gas natural, o se utiliza como combustible para vehículos o como materia prima en la industria química?</t>
  </si>
  <si>
    <t>¿Las emisiones de metano del vertedero y las fugas de las instalaciones de recogida y utilización de gases del vertedero están sujetas a los procedimientos de control y vigilancia establecidos en el anexo III de la Directiva 1999/31/CE del Consejo?</t>
  </si>
  <si>
    <t>Sección: 5.11. Transporte de CO1</t>
  </si>
  <si>
    <t>Descripción de la actividad: Construcción y explotación de tuberías de CO2 y renovación de redes de gas con el propósito principal de la integración del CO2 capturado.</t>
  </si>
  <si>
    <t>Se aplican sistemas apropiados de detección de fugas y se establece un plan de vigilancia, y el informe sobre ese plan lo verifica un tercero independiente</t>
  </si>
  <si>
    <t>La actividad puede comprender la instalación de activos que aumentan la flexibilidad y mejoran la gestión de una red existente.</t>
  </si>
  <si>
    <t>Sección: 5.12. Almacenamiento geológico permanente subterráneo de CO1</t>
  </si>
  <si>
    <t>Descripción de la actividad: Almacenamiento permanente del CO2 capturado en formaciones geológicas subterráneas apropiadas.</t>
  </si>
  <si>
    <t>¿Se lleva a cabo la caracterización y evaluación del complejo de almacenamiento potencial y de la zona circundante, o la exploración a tenor del artículo 3, punto 8, de la Directiva 2009/31/CE*, con el fin de determinar si la formación geológica es adecuada para ser utilizada como emplazamiento de almacenamiento de CO2?</t>
  </si>
  <si>
    <t>Directiva 2009/31/CE del Parlamento Europeo y del Consejo, de 23 de abril de 2009 , relativa al almacenamiento geológico de dióxido de carbono y por la que se modifican la Directiva 85/337/CEE del Consejo, las Directivas 2000/60/CE, 2001/80/CE, 2004/35/CE, 2006/12/CE, 2008/1/CE y el Reglamento (CE) n o 1013/2006 del Parlamento Europeo y del Consejo </t>
  </si>
  <si>
    <t>https://eur-lex.europa.eu/legal-content/ES/TXT/PDF/?uri=CELEX:32009L0031&amp;from=ES</t>
  </si>
  <si>
    <t>¿Se aplican sistemas adecuados de detección de fugas para evitar que se produzcan fugas durante la explotación de los emplazamientos de almacenamiento geológico subterráneo de CO2, incluso en relación con las obligaciones relativas al cierre y al período posterior al cierre?</t>
  </si>
  <si>
    <t xml:space="preserve">¿Existe un plan de seguimiento de las instalaciones de inyección y del complejo de almacenamiento y, cuando sea necesario, del entorno circundante, y las autoridades nacionales competentes comprueban los informes periódicos? </t>
  </si>
  <si>
    <t>¿Dónde se lleva a cabo la exploración y explotación de emplazamientos de almacenamiento geológico de CO2?</t>
  </si>
  <si>
    <t>Directiva 2009/31/CE del Parlamento Europeo y del Consejo, de 23 de abril de 2009 , relativa al almacenamiento geológico de dióxido de carbono y por la que se modifican la Directiva 85/337/CEE del Consejo, las Directivas 2000/60/CE, 2001/80/CE, 2004/35/CE, 2006/12/CE, 2008/1/CE y el Reglamento (CE) n o 1013/2006 del Parlamento Europeo y del Consejo</t>
  </si>
  <si>
    <t>ISO 27914:2017 Carbon dioxide capture, transportation and geological storage — Geological storage</t>
  </si>
  <si>
    <t>https://www.iso.org/standard/64148.html</t>
  </si>
  <si>
    <t>Sección: 6.1. Transporte interurbano de pasajeros por ferrocarril</t>
  </si>
  <si>
    <t>Descripción de la actividad: Adquisición, financiación, alquiler, leasing y explotación de transporte de pasajeros utilizando material ferroviario en redes de larga distancia, desplegadas por una amplia área geográfica, de transporte de pasajeros por ferrocarril interurbano y explotación de coches-cama o coches-restaurante como operación realizada por las propias compañías de ferrocarril.</t>
  </si>
  <si>
    <t>¿La actividad está formada por trenes y coches de viajeros que tienen cero emisiones directas de CO2 (emisiones de escape)?</t>
  </si>
  <si>
    <t>¿La actividad está formada por trenes y coches de viajeros que tienen cero emisiones directas de CO2 (emisiones de escape) cuando circulan en una vía con la infraestructura necesaria, y utilizan un motor convencional cuando dicha infraestructura no está disponible (bimodo)?</t>
  </si>
  <si>
    <t>Sección: 6.2. Transporte de mercancías por ferrocarril</t>
  </si>
  <si>
    <t>Descripción de la actividad: Adquisición, financiación, leasing, alquiler y explotación de transporte de mercancías usando redes de vías de larga distancia, así como por vías de corta distancia.</t>
  </si>
  <si>
    <t>¿La actividad se dedica al transporte de trenes y vagones conn cero emisiones directas de CO2 (emisiones de escape)?</t>
  </si>
  <si>
    <t>¿La actividad se dedica al transporte de trenes y vagones con cero emisiones directas de CO2 (emisiones de escape) cuando circulan en una vía con la infraestructura necesaria, y utilizan un motor convencional cuando dicha infraestructura no está disponible (bimodo)?</t>
  </si>
  <si>
    <t>¿Los trenes y vagones se destinan al transporte de combustibles fósiles?</t>
  </si>
  <si>
    <t>Sección: 6.3. Transporte urbano y suburbano, transporte de viajeros por carretera</t>
  </si>
  <si>
    <t>Descripción de la actividad: Adquisición, financiación, leasing, alquiler y explotación de vehículos de transporte urbano y suburbano de pasajeros y de transporte de viajeros por carretera.</t>
  </si>
  <si>
    <t>¿La actividad proporciona transporte urbano o suburbano de pasajeros con cero emisiones directas de CO2 (emisiones de escape)?</t>
  </si>
  <si>
    <t>Sección: 6.4. Explotación de dispositivos de movilidad personal, logística de la bicicleta</t>
  </si>
  <si>
    <t>Descripción de la actividad: Venta, adquisición, financiación, leasing, alquiler y explotación de dispositivos de transporte o movilidad personal en los que la propulsión procede de la actividad física del usuario, de un motor de cero emisiones, o de una mezcla de actividad física y motora de cero emisiones. Esto incluye la prestación de servicios de transporte de mercancías con bicicletas (de carga).</t>
  </si>
  <si>
    <t>¿La propulsión de los dispositivos de movilidad personal procede de la actividad física del usuario, de un motor de cero emisiones, o de una mezcla de actividad física y motora de cero emisiones?</t>
  </si>
  <si>
    <t>¿Los dispositivos de movilidad personal pueden circular por las mismas infraestructuras públicas que las bicicletas o los peatones?</t>
  </si>
  <si>
    <t>Sección: 6.5. Transporte por motocicletas, turismos y vehículos comerciales ligeros</t>
  </si>
  <si>
    <t>Descripción de la actividad: Adquisición, financiación, alquiler, leasing y explotación de vehículos clasificados en las categorías M1 y N1, que entran en el ámbito de aplicación del Reglamento (CE) n.º 715/2007 del Parlamento Europeo y del Consejo, o en la categoría L (vehículos de dos y tres ruedas y cuatriciclos).</t>
  </si>
  <si>
    <t>¿En la actividad utiliza vehículos de las categorías M1 y N1, que entran en el ámbito de aplicación del Reglamento (CE) n.º 715/2007?</t>
  </si>
  <si>
    <t>Hasta el 31 de diciembre de 2025. ¿las emisiones específicas de CO2, tal como se definen en el artículo 3, punto 1, letra h), del Reglamento (UE) 2019/631, son inferiores a 50 g CO2/km (vehículos ligeros de emisión cero y de baja emisión)?</t>
  </si>
  <si>
    <t>A partir del 1 de enero de 2026, ¿las emisiones específicas de CO2, tal y como se definen en el artículo 3, punto 1, letra h), del Reglamento (UE) 2019/631, son cero?</t>
  </si>
  <si>
    <t>¿En la actividad utiliza vehículos de la categoría L?</t>
  </si>
  <si>
    <t>¿Estas emisiones de CO2 (emisiones de escape) son iguales a 0 gCO2e/km?</t>
  </si>
  <si>
    <t>Sección: 6.6. Servicios de transporte de mercancías por carretera</t>
  </si>
  <si>
    <t>Descripción de la actividad: Adquisición, financiación, leasing, alquiler y explotación de vehículos de las categorías N1, N2 o N3 incluidos en el ámbito de aplicación de la norma EURO VI, etapa E, o su sucesora, para los servicios de transporte de mercancías por carretera.</t>
  </si>
  <si>
    <t>¿Los servicios de transporte están formados por vehículos de categoría N1 tienen cero emisiones directas de CO2 (emisiones de escape)?</t>
  </si>
  <si>
    <t>¿Los servicios de transporte están formados por vehículos de las categorías N2 y N3 con una masa máxima en carga técnicamente admisible no superior a 7,5 toneladas son «vehículos pesados de emisión cero» según la definición del artículo 3, punto 11, del Reglamento (UE) 2019/1242?</t>
  </si>
  <si>
    <t>¿Los servicios de transporte están formados por vehículos de las categorías N2 y N3 con una masa máxima en carga técnicamente admisible superior a 7,5 toneladas son uno de los siguientes?</t>
  </si>
  <si>
    <t>¿Estos vehículos cumplen con la definición del artículo 3, punto 11, del Reglamento (UE) 2019/1242, «vehículos pesados de emisión cero»?</t>
  </si>
  <si>
    <t xml:space="preserve">Cuando no es viable desde los puntos de vista tecnológico y económico cumplir el criterio anterior, ¿estos vehículos cumplen con la definición del artículo 3, punto 12, de dicho Reglamento, «vehículos pesados de baja emisión»? </t>
  </si>
  <si>
    <t>¿Los vehículos se destinan al transporte de combustibles fósiles?</t>
  </si>
  <si>
    <t>Sección: 6.7. Transporte de pasajeros por vías navegables interiores</t>
  </si>
  <si>
    <t>Descripción de la actividad: Adquisición, financiación, leasing, alquiler y explotación de embarcaciones de transporte de pasajeros por vías navegables interiores que no son aptas para el transporte marítimo.</t>
  </si>
  <si>
    <t>¿Las embarcaciones tienen cero emisiones directas de CO2 (emisiones de escape)?</t>
  </si>
  <si>
    <t>Hasta el 31 de diciembre de 2025, ¿son embarcaciones híbridas y de combustible dual que obtienen al menos un 50 % de su energía de combustibles con cero emisiones directas de CO2 (gases de escape) o de electricidad para su funcionamiento normal?</t>
  </si>
  <si>
    <t>Sección: 6.8. Transporte de mercancías por vías navegables interiores</t>
  </si>
  <si>
    <t>Descripción de la actividad: Adquisición, financiación, leasing, alquiler y explotación de embarcaciones de transporte de mercancías por vías navegables interiores que no son aptas para el transporte marítimo.</t>
  </si>
  <si>
    <t>Cuando no es viable desde los puntos de vista tecnológico y económico cumplir el criterio de la letra a), hasta el 31 de diciembre de 2025, ¿las embarcaciones tienen unas emisiones directas de CO2 (emisiones de escape) por tonelada-kilómetro (gCO2/tkm), calculadas (o estimadas en el caso de las embarcaciones nuevas) utilizando el Indicador Operacional de la Eficiencia Energética, un 50 % inferiores al valor de referencia medio de las emisiones de CO2 definido para los vehículos pesados (subgrupo de vehículos 5- LH) de acuerdo con el artículo 11 del Reglamento 2019/1242?</t>
  </si>
  <si>
    <t>¿Las embarcaciones se destinan al transporte de combustibles fósiles?</t>
  </si>
  <si>
    <t>Sección: 6.9. Renovación de embarcaciones para el transporte de pasajeros y mercancías por vías navegables interiores</t>
  </si>
  <si>
    <t>Descripción de la actividad: Renovación y modernización de embarcaciones para el transporte de pasajeros o mercancías por vías de navegación interior que no son adecuadas para el transporte marítimo.</t>
  </si>
  <si>
    <t>Hasta el 31 de diciembre de 2025, ¿la actividad de renovación reduce el consumo de combustible de la embarcación en al menos un 10 %, expresado en litros de combustible por tonelada-kilómetro, como se demuestra mediante un cálculo comparativo para las zonas de navegación representativas (incluidos los perfiles de carga representativos) en las que vaya a navegar la embarcación o mediante los resultados de ensayos o simulaciones de modelos?</t>
  </si>
  <si>
    <t>¿Las embarcaciones renovadas o modernizadas se destinan al transporte de combustibles fósiles?</t>
  </si>
  <si>
    <t>Sección: 6.10. Transporte marítimo de mercancías, embarcaciones para operaciones portuarias y actividades auxiliares</t>
  </si>
  <si>
    <t>Descripción de la actividad: Adquisición, financiación, fletamento (con o sin tripulación) y explotación de embarcaciones diseñadas y equipadas para el transporte de mercancías o para el transporte combinado de mercancías y pasajeros por mar o aguas costeras, sea regular o no. Adquisición, financiación, leasing y explotación de embarcaciones necesarias para operaciones portuarias y actividades auxiliares, como remolcadores, embarcaciones de amarre, embarcaciones piloto, prácticos, buques elevadores y rompehielos.</t>
  </si>
  <si>
    <t>Hasta el 31 de diciembre de 2025, ¿las embarcaciones híbridas y de combustible dual obtienen al menos el 25 % de su energía de combustibles con cero emisiones directas de CO2 (gases de escape) o de electricidad para su funcionamiento normal?</t>
  </si>
  <si>
    <t>Cuando no sea viable desde los puntos de vista tecnológico y económico cumplir el criterio de la letra a), hasta el 31 de diciembre de 2025, y solo cuando pueda demostrarse que las embarcaciones se utilizan exclusivamente para la prestación de servicios de transporte costero o de transporte marítimo de corta distancia destinados a propiciar el cambio de modo de transporte de las mercancías que actualmente se transportan por tierra al mar, ¿las embarcaciones tienen unas emisiones directas de CO2 (emisiones de escape), calculadas utilizando el índice de eficiencia energética de proyecto (EEDI) de la Organización Marítima Internacional (OMI), un 50 % inferiores al valor medio de referencia de las emisiones de CO2 definido para los vehículos pesados (subgrupo de vehículos 5-LH) de acuerdo con el artículo 11 del Reglamento (UE) 2019/1242?</t>
  </si>
  <si>
    <t>Cuando no sea viable desde los puntos de vista tecnológico y económico cumplir el criterio de la letra a), hasta el 31 de diciembre de 2025, ¿las embarcaciones tienen un índice de eficiencia energética de proyecto (EEDI) obtenido un 10 % inferior a los requisitos del EEDI aplicables a 1 de abril de 2022, si las embarcaciones pueden funcionar con combustibles con cero emisiones directas (emisiones de escape) de CO2 o con combustibles procedentes de fuentes renovables?</t>
  </si>
  <si>
    <t>¿La infraestructura se destina al transporte y al almacenamiento de combustibles fósiles?</t>
  </si>
  <si>
    <t>Sección: 6.11. Transporte marítimo de pasajeros</t>
  </si>
  <si>
    <t>Descripción de la actividad: Adquisición, financiación, fletamento (con o sin tripulación) y explotación de embarcaciones diseñadas y equipadas para el transporte de pasajeros por mar o aguas costeras, sea regular o no. Las actividades económicas de esta categoría incluyen la explotación de transbordadores, barcos de excursión, turísticos o cruceros y embarcaciones taxi.</t>
  </si>
  <si>
    <t>Sección: 6.12. Renovación de embarcaciones para el transporte marítimo (incluido el costero) de pasajeros y mercancías</t>
  </si>
  <si>
    <t>Descripción de la actividad: Renovación y modernización de embarcaciones diseñadas y equipadas para el transporte de mercancías o pasajeros por mar o aguas costeras, y de embarcaciones necesarias para operaciones portuarias y actividades auxiliares, como remolcadores, embarcaciones de amarre, embarcaciones piloto, prácticos, buques elevadores y rompehielos.</t>
  </si>
  <si>
    <t>Hasta el 31 de diciembre de 2025, ¿la actividad de renovación reduce el consumo de combustible de la embarcación en al menos un 10 % expresado en gramos de combustible por toneladas de peso muerto y por milla náutica, según demuestran la dinámica de fluidos computacional (CFD), pruebas en tanques o cálculos de ingeniería similares?</t>
  </si>
  <si>
    <t>¿ Las embarcaciones no se destinan al transporte de combustibles fósiles?</t>
  </si>
  <si>
    <t>Sección: 6.13. Infraestructura para la movilidad personal, logística de la bicicleta</t>
  </si>
  <si>
    <t>Descripción de la actividad: Construcción, modernización, mantenimiento y explotación de infraestructuras para la movilidad personal, incluida la construcción de carreteras, autopistas, puentes y túneles y otras infraestructuras destinadas a los peatones y las bicicletas, con o sin asistencia eléctrica.</t>
  </si>
  <si>
    <t>¿La infraestructura que se construye y explota está destinada a la movilidad personal o a la logística de la bicicleta: aceras, carriles bici y zonas peatonales, instalaciones de recarga eléctrica y de repostaje de hidrógeno para dispositivos de movilidad personal?</t>
  </si>
  <si>
    <t>Sección: 6.14. Infraestructura para el transporte ferroviario</t>
  </si>
  <si>
    <t>Descripción de la actividad: Construcción, modernización, explotación y mantenimiento de vías férreas de superficie y subterráneas, así como de puentes y túneles, estaciones, terminales, instalaciones de servicio ferroviario y sistemas de seguridad y gestión del tráfico, con inclusión de la prestación de servicios de arquitectura, ingeniería, delineación, inspección de edificios, topografía y cartografía, así como los servicios que realizan ensayos físicos, químicos y otros ensayos analíticos de todo tipo de materiales y productos.</t>
  </si>
  <si>
    <t>¿La infraestructura y las instalaciones se destinan al transbordo de mercancías entre los modos: infraestructura de la terminal y superestructuras para la carga, la descarga y el transbordo de mercancías?</t>
  </si>
  <si>
    <t>¿La infraestructura y las instalaciones se destinan al transbordo de pasajeros desde el ferrocarril al ferrocarril o desde otros modos al ferrocarril?</t>
  </si>
  <si>
    <t>Sección: 6.15. Infraestructura que permite el transporte por carretera y el transporte público hipocarbónicos</t>
  </si>
  <si>
    <t>Descripción de la actividad: Construcción, modernización, mantenimiento y explotación de infraestructuras necesaria para el transporte por carretera con cero emisiones de CO2 (emisiones de escape), así como de la infraestructura destinada a transbordos y al transporte urbano.</t>
  </si>
  <si>
    <t>¿La infraestructura está destinada a la circulación de vehículos con cero emisiones de escape de CO2: puntos de recarga eléctrica, mejoras en la conexión de la red eléctrica, estaciones de repostaje de hidrógeno o carreteras eléctricas?</t>
  </si>
  <si>
    <t>¿La infraestructura y las instalaciones se destinan al transporte público urbano y suburbano de pasajeros, incluidos los sistemas de señalización asociados para los sistemas de transporte por metro, tranvía y ferrocarril?</t>
  </si>
  <si>
    <t>Sección: 6.16. Infraestructura que permite el transporte hipocarbónico por vías navegables</t>
  </si>
  <si>
    <t>Descripción de la actividad: Construcción, modernización, explotación y mantenimiento de la infraestructura necesaria para la explotación sin emisiones de CO2 (emisiones de escape) de embarcaciones o de las operaciones propias del puerto, así como de la infraestructura destinada a transbordos.</t>
  </si>
  <si>
    <t>¿La infraestructura está destinada a la navegación de embarcaciones con cero emisiones directas de CO2 (emisiones de escape): recarga de electricidad, repostaje de hidrógeno?</t>
  </si>
  <si>
    <t>¿La infraestructura se destina al suministro de electricidad en puerto a las embarcaciones atracadas?</t>
  </si>
  <si>
    <t>¿La infraestructura está destinada al desempeño de las operaciones propias del puerto con cero emisiones directas de CO2 (emisiones de escape)?</t>
  </si>
  <si>
    <t>¿La infraestructura y las instalaciones se destinan al transbordo de mercancías entre los modos: infraestructura de la terminal y superestructuras para la carga, descarga y transbordo de mercancías?</t>
  </si>
  <si>
    <t>Sección: 6.17. Infraestructura aeroportuaria hipocarbónica</t>
  </si>
  <si>
    <t>Descripción de la actividad: Construcción, modernización, mantenimiento y explotación de infraestructuras necesarias para la explotación con cero emisiones de CO2 (emisiones de escape) de aeronaves o para las operaciones propias de los aeropuertos, así como para el suministro fijo de energía eléctrica y de aire preacondicionado en tierra a aeronaves estacionadas.</t>
  </si>
  <si>
    <t>¿La infraestructura está destinada a la explotación de aeronaves con cero emisiones de escape de CO2: recarga de electricidad y repostaje de hidrógeno?</t>
  </si>
  <si>
    <t>¿La infraestructura se destina al suministro fijo de energía eléctrica y aire preacondicionado en tierra a aeronaves estacionadas?</t>
  </si>
  <si>
    <t>¿La infraestructura está destinada al desempeño con cero emisiones directas de las operaciones propias del aeropuerto: puntos de recarga eléctrica, mejoras en la conexión de la red eléctrica, estaciones de repostaje de hidrógeno?</t>
  </si>
  <si>
    <t>Sección: 7.1. Construcción de edificios nuevos</t>
  </si>
  <si>
    <t>Descripción de la actividad: Promoción de proyectos de construcción de edificios residenciales y no residenciales reuniendo los medios financieros, técnicos y físicos necesarios para la realización de tales proyectos con vistas a su venta posterior y construcción de edificios residenciales o no residenciales completos, por cuenta propia para su venta o a comisión o por contrato.</t>
  </si>
  <si>
    <t>La eficiencia energética se certifica mediante un certificado de eficiencia energética.</t>
  </si>
  <si>
    <t>¿La demanda de energía primaria, que determina la eficiencia energética del edificio que se construye, es al menos un 10 % inferior al umbral establecido en relación con los requisitos relativos a los edificios de consumo de energía casi nulo (EECN) en las medidas nacionales de ejecución de la Directiva 2010/31/UE del Parlamento Europeo y del Consejo?</t>
  </si>
  <si>
    <t>¿Los edificios son de más de 5 000 m?</t>
  </si>
  <si>
    <t>¿Una vez finalizada la construcción, el edificio resultante se somete a pruebas de estanquidad al aire e integridad térmica, y se comunica a inversores y clientes cualquier desviación en los niveles de eficiencia establecidos en la fase de diseño o cualquier defecto en el cerramiento del edificio. Como alternativa a las pruebas de integridad térmica, puede aceptarse el hecho de que durante el proceso de construcción se hayan establecido unos procesos de control de calidad sólidos y rastreables?</t>
  </si>
  <si>
    <t>2.2.</t>
  </si>
  <si>
    <t>¿Se ha calculado el potencial de calentamiento global (PCG) del edificio resultante de la construcción en cada etapa del ciclo de vida, y ese PCG se comunica a los inversores y clientes que lo soliciten?</t>
  </si>
  <si>
    <t>Sección: 7.2. Renovación de edificios existentes</t>
  </si>
  <si>
    <t>Descripción de la actividad: Obras de construcción e ingeniería civil o preparación de tales obras.</t>
  </si>
  <si>
    <t>¿La renovación del edificio cumple los requisitos aplicables a las reformas importantes*?</t>
  </si>
  <si>
    <t>Según lo establecido en las normas de construcción nacionales y regionales de ejecución de la Directiva 
2010/31/UE aplicables a las «reformas importantes». La eficiencia energética del edificio o de la parte 
renovada que se moderniza cumple con los requisitos mínimos sobre el nivel óptimo de rentabilidad en 
cuanto a la eficiencia energética de acuerdo con la directiva correspondiente.</t>
  </si>
  <si>
    <t>Como alternativa, ¿da lugar a una reducción de la demanda de energía primaria de al menos el 30 %?</t>
  </si>
  <si>
    <t>Sección: 7.3. Instalación, mantenimiento y reparación de equipos de eficiencia energética</t>
  </si>
  <si>
    <t>Descripción de la actividad: Medidas individuales de renovación que consisten en la instalación, el mantenimiento o la reparación de equipos de eficiencia energética.</t>
  </si>
  <si>
    <t>¿La actividad cumple los requisitos mínimos establecidos para los distintos componentes y sistemas en las medidas nacionales de ejecución de la Directiva 2010/31/UE aplicables y, en su caso, estén clasificadas en las dos clases de eficiencia energética más elevadas y que contengan más productos de conformidad con el Reglamento (UE) 2017/1369?</t>
  </si>
  <si>
    <t>¿La actividad consiste en la incorporación de aislamiento a los componentes del cerramiento existentes, como muros exteriores (incluidos los muros ecológicos), cubiertas (incluidas las cubiertas verdes), áticos, sótanos y plantas bajas (incluidas las medidas para garantizar la estanquidad al aire, las medidas para reducir los efectos de los puentes térmicos y el andamiaje) y productos para la aplicación del aislamiento al cerramiento del edificio (incluidas las fijaciones mecánicas y el adhesivo)?</t>
  </si>
  <si>
    <t>¿La actividad consiste en la sustitución de las ventanas existentes por ventanas energéticamente eficientes nuevas?</t>
  </si>
  <si>
    <t>¿La actividad consiste en la sustitución de las puertas exteriores existentes por puertas energéticamente eficientes nuevas?</t>
  </si>
  <si>
    <t>¿La actividad consiste en la instalación y sustitución de fuentes luminosas energéticamente eficientes?</t>
  </si>
  <si>
    <t>¿La actividad consiste en la instalación, sustitución, mantenimiento y reparación de sistemas de calefacción, ventilación y aire acondicionado y de calentamiento de agua, incluido el equipo relacionado con los servicios de calefacción urbana, con tecnologías de alta eficiencia?</t>
  </si>
  <si>
    <t>¿La actividad consiste en la instalación de aparatos de cocina y agua sanitaria de bajo consumo de agua y energía que cumplan con las especificaciones técnicas establecidas en el apéndice E del presente anexo y, en el caso de los accesorios para duchas, las duchas mezcladoras, las duchas y los grifos, tienen un caudal de agua máximo de 6 litros/minuto o menos, lo que se atestigua con una etiqueta existente en el mercado de la Unión?</t>
  </si>
  <si>
    <t>Sección: 7.4. Instalación, mantenimiento y reparación de estaciones de recarga para vehículos eléctricos en edificios (y en las plazas de aparcamiento anexas a los edificios)</t>
  </si>
  <si>
    <t>Descripción de la actividad: Instalación, mantenimiento y reparación de estaciones de recarga para vehículos eléctricos en edificios y en las plazas de aparcamiento anexas a los edificios.</t>
  </si>
  <si>
    <t>¿La actividad consiste en la instalación, mantenimiento o reparación de estaciones de recarga para vehículos eléctricos?</t>
  </si>
  <si>
    <t>Sección: 7.5. Instalación, mantenimiento y reparación de instrumentos y dispositivos para medir, regular y controlar la eficiencia energética de los edificios</t>
  </si>
  <si>
    <t>Descripción de la actividad: Instalación, mantenimiento y reparación de instrumentos y dispositivos para medir, regular y controlar la eficiencia energética de los edificios.</t>
  </si>
  <si>
    <t>¿La actividad consiste en la instalación, mantenimiento y reparación de termostatos por zonas, sistemas de termostatos inteligentes y equipos de detección, incluidos los sensores de presencia y de luz diurna?</t>
  </si>
  <si>
    <t>¿La actividad consiste en la instalación, mantenimiento y reparación de sistemas de automatización y control de edificios, sistemas de gestión energética de edificios, sistemas de control de la iluminación y sistemas de gestión de la energía?</t>
  </si>
  <si>
    <t>¿La actividad consiste en la instalación, mantenimiento y reparación de contadores inteligentes de gas, calor, frío y electricidad?</t>
  </si>
  <si>
    <t>¿La actividad consiste en la instalación, mantenimiento y reparación de elementos de fachada y cubierta con una función de protección solar o de control solar, incluidos los que permiten el crecimiento de vegetación?</t>
  </si>
  <si>
    <t>Sección: 7.6. Instalación, mantenimiento y reparación de tecnologías de energía renovable</t>
  </si>
  <si>
    <t>Descripción de la actividad: Instalación, mantenimiento y reparación de tecnologías de energía renovable, in situ.</t>
  </si>
  <si>
    <t>¿La actividad consiste en la instalación, mantenimiento y reparación de sistemas solares fotovoltaicos y equipo técnico auxiliar?</t>
  </si>
  <si>
    <t>¿La actividad consiste en la instalación, mantenimiento y reparación de paneles solares de agua caliente y equipo técnico auxiliar?</t>
  </si>
  <si>
    <t>¿La actividad consiste en la instalación, mantenimiento, reparación y modernización de bombas de calor que contribuyen a los objetivos de energía renovable en relación con la calefacción y refrigeración de conformidad con la Directiva (UE) 2018/2001, y equipo técnico auxiliar?</t>
  </si>
  <si>
    <t>¿La actividad consiste en la instalación, mantenimiento y reparación de turbinas eólicas y equipo técnico auxiliar?</t>
  </si>
  <si>
    <t>¿La actividad consiste en la instalación, mantenimiento y reparación de colectores solares no acristalados y equipo técnico auxiliar?</t>
  </si>
  <si>
    <t>¿La actividad consiste en la instalación, mantenimiento y reparación de unidades de almacenamiento de energía térmica o eléctrica y equipo técnico auxiliar?</t>
  </si>
  <si>
    <t>¿La actividad consiste en la instalación, mantenimiento y reparación de una microcentral de cogeneración de calor y electricidad de alta eficiencia?</t>
  </si>
  <si>
    <t>¿La actividad consiste en la instalación, mantenimiento y reparación de sistemas de intercambio/recuperación de calor?</t>
  </si>
  <si>
    <t>Sección: 7.7. Adquisición y propiedad de edificios</t>
  </si>
  <si>
    <t>Descripción de la actividad: Adquisición de bienes raíces y ejercicio de los derechos de propiedad de esos bienes.</t>
  </si>
  <si>
    <t>¿Los edificios fueron construidos antes del 31 de diciembre de 2020?</t>
  </si>
  <si>
    <t xml:space="preserve"> ¿Los edificios construidos después del 31 de diciembre de 2020?</t>
  </si>
  <si>
    <t>2.2.1.</t>
  </si>
  <si>
    <t>¿El edificio es un edificio no residencial de grandes dimensiones (con unos sistemas de calefacción, sistemas combinados de calefacción y ventilación, sistemas de aire acondicionado o sistemas combinados de aire acondicionado y ventilación cuya potencia nominal útil es superior a 290 kW)?</t>
  </si>
  <si>
    <t>¿Se gestiona de forma eficiente mediante el control y la evaluación de la eficiencia energética?</t>
  </si>
  <si>
    <t>Sección: 8.2. Soluciones basadas en datos para reducir las emisiones de gases de efecto invernadero</t>
  </si>
  <si>
    <t>Descripción de la actividad: Desarrollo o uso de soluciones de TIC destinadas a la recogida, la transmisión y el almacenamiento de datos, así como a su modelización y uso, cuando esas actividades estén destinadas principalmente a proporcionar datos y análisis que permitan reducir las emisiones de GEI. Esas soluciones de TIC pueden incluir, entre otras cosas, el uso de tecnologías descentralizadas (es decir, tecnologías de registro descentralizado), el internet de las cosas (IdC), la 5G y la inteligencia artificial. Las actividades económicas de esta categoría podrían asociarse a varios códigos NACE, en particular los códigos J61, J62 y J63.11, de conformidad con la nomenclatura estadística de actividades económicas establecida por el Reglamento (CE) n.º 1893/2006.</t>
  </si>
  <si>
    <t>Las reducciones cuantificadas de las emisiones de GEI durante el ciclo de vida son verificadas por un tercero independiente que evalúa de forma transparente cómo se han seguido los criterios normalizados, incluidos los de revisión crítica, al calcular el valor.</t>
  </si>
  <si>
    <t>¿Las soluciones de TIC se utilizan predominantemente para proporcionar datos y análisis que permiten reducir las emisiones de GEI*?</t>
  </si>
  <si>
    <t>Las emisiones de GEI del ciclo de vida y las emisiones netas se calculan utilizando la Recomendación 2013/179/UE o, alternativamente, utilizando las normas ETSI ES 203 199, ISO 14067:2018 o ISO 14064-2:2019.</t>
  </si>
  <si>
    <t>Si en el mercado ya existe una solución o tecnología alternativa, ¿la solución de TIC demuestra que reduce sustancialmente las emisiones de GEI* durante su ciclo de vida en comparación con la solución o tecnología alternativa con el mejor desempeño?</t>
  </si>
  <si>
    <t>Sección: 8.1. Proceso de datos, hosting y actividades relacionadas</t>
  </si>
  <si>
    <t>Descripción de la actividad: Almacenamiento, manipulación, gestión, circulación, control, visualización, conmutación, intercambio, transmisión o tratamiento de datos a través de centros de datos306, incluida la computación en el borde.</t>
  </si>
  <si>
    <t>¿La actividad ha aplicado todas las prácticas pertinentes citadas como prácticas previstas en la versión más reciente del código europeo de conducta sobre eficiencia energética en centros de datos, o en el documento CLC TR50600-99-1 de CEN-Cenelec Data centre facilities and infrastructures - Part 99-1: Recommended practices for energy management?</t>
  </si>
  <si>
    <t>La aplicación de esas prácticas es verificada por un tercero independiente y auditada al menos cada tres años.</t>
  </si>
  <si>
    <t>Cuando una práctica esperada no se considere pertinente debido a limitaciones físicas, logísticas, de planificación o de otro tipo, ¿se explica por qué la práctica esperada no es aplicable o viable? Las mejores prácticas alternativas al código europeo de conducta sobre eficiencia energética en centros de datos u otras fuentes equivalentes pueden considerarse sustitutivos directos si se traducen en un ahorro energético similar.</t>
  </si>
  <si>
    <t>¿El potencial de calentamiento global (PCG) de los refrigerantes utilizados en el sistema de refrigeración del centro de datos no es superior a 675?</t>
  </si>
  <si>
    <t>Sección: 9.1. Investigación, desarrollo e innovación cercanos al mercado</t>
  </si>
  <si>
    <t>Descripción de la actividad: Investigación, investigación aplicada y desarrollo experimental de soluciones, procesos, tecnologías, modelos de negocio y otros productos destinados a reducir, evitar o eliminar las emisiones de GEI (I+D+i) y cuya capacidad para reducir, eliminar o evitar esas emisiones en las actividades económicas objetivo ha quedado demostrada por lo menos en un entorno pertinente, que corresponde como mínimo al nivel de madurez tecnológica 6.</t>
  </si>
  <si>
    <t>¿La actividad consiste en la investigación, el desarrollo o la innovación de tecnologías, productos u otras soluciones destinados a una o varias actividades económicas?</t>
  </si>
  <si>
    <t>¿Los resultados de la investigación, el desarrollo y la innovación permiten que una o varias de esas actividades económicas cumplan los correspondientes criterios relativos a una contribución sustancial a la mitigación del cambio climático, respetando al mismo tiempo los criterios pertinentes relativos al principio de no causar un perjuicio significativo a otros objetivos medioambientales?</t>
  </si>
  <si>
    <t>Sección: 9.2. Investigación, desarrollo e innovación para la captura directa de CO2 de la atmósfera</t>
  </si>
  <si>
    <t>Descripción de la actividad: Investigación, investigación aplicada y desarrollo experimental de soluciones, procesos, tecnologías, modelos de negocio y otros productos destinados a la captura directa de CO2 de la atmósfera.</t>
  </si>
  <si>
    <t>Las emisiones de GEI durante el ciclo de vida son evaluadas de forma simplificada por la entidad que realiza la investigación.</t>
  </si>
  <si>
    <t>¿La actividad consiste en la investigación, desarrollo o innovación de tecnologías, productos u otras soluciones destinados a la captura directa de CO2 de la atmósfera?</t>
  </si>
  <si>
    <t>¿La aplicación de las tecnologías, productos u otras soluciones objeto de investigación para la captura directa de CO2 de la atmósfera, cuando se comercialicen, puede producir una reducción de las emisiones globales netas de GEI?</t>
  </si>
  <si>
    <t>¿La tecnología, producto u otra solución objeto de investigación, desarrollo e innovación tiene un nivel 1 a 7 de madurez tecnológica?</t>
  </si>
  <si>
    <t>¿La entidad demuestra que sipone de una patente de una antigüedad no superior a diez años asociada a la tecnología, producto u otra solución, en la que se ha facilitado información sobre su potencial de reducción de las emisiones de gases de efecto invernadero?*</t>
  </si>
  <si>
    <t>¿La entidad demuestra que sipone de un permiso expedido por una autoridad competente para la explotación del emplazamiento de demostración asociado a la tecnología, producto u otra solución innovadora para toda la duración del proyecto de demostración, en el que se ha facilitado información sobre su potencial de reducción de las emisiones de gases de efecto invernadero?*</t>
  </si>
  <si>
    <t>Cuando la tecnología, producto u otra solución objeto de investigación, desarrollo e innovación tiene un nivel 1 a 7 de madurez tecnológica, las emisiones de GEI durante el ciclo de vida son evaluadas de forma simplificada por la entidad que realiza la investigación.</t>
  </si>
  <si>
    <t>¿La tecnología, producto u otra solución objeto de investigación, desarrollo e innovación tiene un nivel 8 o superior de madurez tecnológica?</t>
  </si>
  <si>
    <t>Sección: 9.3. Servicios profesionales relacionados con la eficiencia energética de los edificios</t>
  </si>
  <si>
    <t>Descripción de la actividad: Servicios profesionales relacionados con la eficiencia energética de los edificios.</t>
  </si>
  <si>
    <t>¿La  actividad consiste en consultas técnicas (consultas energéticas, simulaciones energéticas, gestión de proyectos, elaboración de contratos de rendimiento energético, formaciones específicas) relacionadas con la mejora de la eficiencia energética de los edificios?</t>
  </si>
  <si>
    <t>¿La actividad consiste en auditorías energéticas y evaluaciones de la eficiencia de los edificios acreditadas?</t>
  </si>
  <si>
    <t>¿La actividad consiste en servicios de gestión de la energía?</t>
  </si>
  <si>
    <t>¿La actividad consiste en contratos de rendimiento energético?</t>
  </si>
  <si>
    <t>¿La actividad consiste en servicios energéticos prestados por empresas de servicios energéticos?</t>
  </si>
  <si>
    <t>Terceros países</t>
  </si>
  <si>
    <t>. Esa reducción del consumo de energía puede contabilizarse a nivel de proyecto (es decir, la renovación del sistema de recogida) o, en toda la aglomeración de aguas residuales aguas abajo (es decir, incluyendo el sistema de recogida, la instalación de tratamiento o el vertido de aguas residuales aguas abajo)?*</t>
  </si>
  <si>
    <t>¿La renovación de un sistema de recogida mejora la eficiencia energética reduciendo el consumo medio de energía en un 20 % en comparación con la eficiencia de referencia propia promediada durante tres años, lo que se demuestra cada año?</t>
  </si>
  <si>
    <t>a.</t>
  </si>
  <si>
    <t>La infraestructura es:</t>
  </si>
  <si>
    <t>i.</t>
  </si>
  <si>
    <t>ii.</t>
  </si>
  <si>
    <t>iii.</t>
  </si>
  <si>
    <t>b.</t>
  </si>
  <si>
    <t>1.a.</t>
  </si>
  <si>
    <t>1.a</t>
  </si>
  <si>
    <t>1.b</t>
  </si>
  <si>
    <t>1.c</t>
  </si>
  <si>
    <t xml:space="preserve">Infraestructura, energía, control-mando y señalización a bordo y subsistemas de control-mando y señalización en tierra, </t>
  </si>
  <si>
    <t>¿La actividad posee una infraestructura bien electrificada en tierra y subsistemas asociados*: tal como se definen en el anexo II.2 de la Directiva (UE) 2016/797?</t>
  </si>
  <si>
    <t>¿La actividad posee una infraestructura en tierra y subsistemas asociados nuevos y existentes* o en caso de que la infraestructura vaya a ser apta para el uso de trenes de cero emisiones de escape de CO2 en un plazo de diez años desde el comienzo de la actividad: infraestructura, energía, control-mando y señalización a bordo y subsistemas de control-mando y señalización en tierra, tal como se definen en el anexo II.2 de la Directiva (UE) 2016/797?</t>
  </si>
  <si>
    <t xml:space="preserve"> Cuando hay un plan para la electrificación de las líneas ferroviarias y, en la medida en que sea necesario para el funcionamiento de los trenes eléctricos, los apartaderos, </t>
  </si>
  <si>
    <t>¿La infraestructura posee una infraestructura en tierra y subsistemas asociados existentes que no forman parte de la red RTE-T275 y sus ampliaciones indicativas a terceros países, ni de ninguna red de grandes líneas ferroviarias definida a nivel nacional, supranacional o internacional* tal como se definen en el anexo II.2 de la Directiva (UE) 2016/797?</t>
  </si>
  <si>
    <t xml:space="preserve"> Infraestructura, energía, control-mando y señalización a bordo y subsistemas de control-mando y señalización en tierra,</t>
  </si>
  <si>
    <t>¿El edificio tiene un certificado de eficiencia energética de clase A como mínimo? Como alternativa, el edificio forma parte del 15 % de los edificios más energéticamente eficientes del parque inmobiliario nacional o regional en términos de demanda de energía primaria (PED, por sus siglas en inglés) operativa?*</t>
  </si>
  <si>
    <t>Se demuestra con pruebas adecuadas, comparando al menos la eficiencia del bien pertinente con la eficiencia del parque inmobiliario nacional o regional construido antes del 31 de diciembre de 2020 y estableciendo una diferencia al menos entre edificios residenciales y no residenciales.</t>
  </si>
  <si>
    <t>¿Una vez finalizada la construcción, el edificio resultante se somete a pruebas de estanqueidad al aire e integridad térmica, y se comunica a inversores y clientes cualquier desviación en los niveles de eficiencia establecidos en la fase de diseño o cualquier defecto en el cerramiento del edificio?.</t>
  </si>
  <si>
    <t>Como alternativa a las pruebas de integridad térmica, puede aceptarse el hecho de que durante el proceso de construcción se hayan establecido unos procesos de control de calidad sólidos y rastreables.</t>
  </si>
  <si>
    <t>2.2.2.</t>
  </si>
  <si>
    <t>¿Los edificios son de más de 5.000 m?</t>
  </si>
  <si>
    <t>¿Las emisiones de GEI durante el ciclo de vida se calculan utilizando  utilizando la Recomendación 2013/179/UE o, alternativamente, la norma ISO 14067:2018 o la norma ISO 14064-1:2018?</t>
  </si>
  <si>
    <t>c.</t>
  </si>
  <si>
    <t>d.</t>
  </si>
  <si>
    <t>Sección: 3.4. Fabricación de baterías, pilas y acumuladores</t>
  </si>
  <si>
    <t>La actividad económica consiste en la fabricación de uno o varios de los siguientes productos y sus componentes clave:</t>
  </si>
  <si>
    <t>e.</t>
  </si>
  <si>
    <t>f.</t>
  </si>
  <si>
    <t>h.</t>
  </si>
  <si>
    <t>g.</t>
  </si>
  <si>
    <t>j.</t>
  </si>
  <si>
    <t>k.</t>
  </si>
  <si>
    <t>k.1.</t>
  </si>
  <si>
    <t>k.2.</t>
  </si>
  <si>
    <t>l.</t>
  </si>
  <si>
    <t>m.</t>
  </si>
  <si>
    <t>n.</t>
  </si>
  <si>
    <t>o.</t>
  </si>
  <si>
    <t>p.</t>
  </si>
  <si>
    <t>q.</t>
  </si>
  <si>
    <t>p.1.</t>
  </si>
  <si>
    <t>p.2.</t>
  </si>
  <si>
    <t>p.3.</t>
  </si>
  <si>
    <t>p.4.</t>
  </si>
  <si>
    <t xml:space="preserve">La actividad consiste en la fabricación de uno de los siguientes productos: </t>
  </si>
  <si>
    <t>2.3.</t>
  </si>
  <si>
    <t>¿El CO2 se entrega en un lugar de almacenamiento permanente de CO2 que cumple los criterios de almacenamiento subterráneo de CO2 - preguntas del 2.1 al 3.2 - o se entrega con otras modalidades de transporte hasta un lugar de almacenamiento permanente de CO2 que cumple esos mismo criterios?</t>
  </si>
  <si>
    <t>¿La actividad económica consiste en el reciclado de pilas, baterías y acumuladores al final de su vida útil?</t>
  </si>
  <si>
    <t>¿La actividad consiste en la fabricación de aluminio primario? La actividad cumple dos de los siguientes criterios hasta 2025:</t>
  </si>
  <si>
    <t>¿La actividad cumple los tres criterios anteriores (i, ii, iii) después de 2025?</t>
  </si>
  <si>
    <t>Las emisiones de GEI* no superan el valor de 1,484 tCO2** por tonelada de aluminio fabricada.</t>
  </si>
  <si>
    <t>La intensidad media de carbono de las emisiones indirectas de GEI no supera los 100 g CO2e/kWh</t>
  </si>
  <si>
    <t>El consumo de electricidad para el proceso de fabricación no supera los 15,5 MWh/t Al</t>
  </si>
  <si>
    <t>1.b.</t>
  </si>
  <si>
    <t>a.1.</t>
  </si>
  <si>
    <t>¿La actividad consiste en la fabricación de acero en hornos de arco eléctrico que producen acero al carbono de horno de arco eléctrico o acero fino de horno de arco eléctrico, según la definición del Reglamento Delegado (UE) 2019/331*?</t>
  </si>
  <si>
    <t>b.1.</t>
  </si>
  <si>
    <t>c.1.</t>
  </si>
  <si>
    <t>c.2.</t>
  </si>
  <si>
    <t>c.3.</t>
  </si>
  <si>
    <t>c.4.</t>
  </si>
  <si>
    <t>c.4.1.</t>
  </si>
  <si>
    <t>c.5.</t>
  </si>
  <si>
    <t>c.6.</t>
  </si>
  <si>
    <t>c.7.</t>
  </si>
  <si>
    <t>c.8.</t>
  </si>
  <si>
    <t>Norma ISO 27914:2017, Carbon dioxide capture, transportation and geological storage — Geological storage (versión de [fecha de adopción]: https://www.iso.org/standard/64148.html).</t>
  </si>
  <si>
    <t>¿El CO2 se entrega en un lugar de almacenamiento permanente de CO2 que cumple los criterios de almacenamiento subterráneo de CO2 - preguntas del c.1. al c.4.1. - o se entrega con otras modalidades de transporte hasta un lugar de almacenamiento permanente de CO2 que cumple esos mismo criterios?</t>
  </si>
  <si>
    <t>a.2.</t>
  </si>
  <si>
    <t>a.2.1.</t>
  </si>
  <si>
    <t>a.2.2.</t>
  </si>
  <si>
    <t>a.2.3.</t>
  </si>
  <si>
    <t>a.2.4.</t>
  </si>
  <si>
    <t>a.2.4.1.</t>
  </si>
  <si>
    <t>a.2.5.</t>
  </si>
  <si>
    <t>a.2.6.</t>
  </si>
  <si>
    <t>a.2.7.</t>
  </si>
  <si>
    <t>a.2.8.</t>
  </si>
  <si>
    <t>¿El CO2 se entrega en un lugar de almacenamiento permanente de CO2 que cumple los criterios de almacenamiento subterráneo de CO2 - preguntas del a.2.1. al a.2.4.1. - o se entrega con otras modalidades de transporte hasta un lugar de almacenamiento permanente de CO2 que cumple esos mismo criterios?</t>
  </si>
  <si>
    <t xml:space="preserve">c.1. </t>
  </si>
  <si>
    <t xml:space="preserve">1. </t>
  </si>
  <si>
    <t xml:space="preserve">La infraestructura o el equipo de transporte y distribución se encuentra en un sistema de electricidad que cumple con al menos uno de los criterios siguientes: </t>
  </si>
  <si>
    <t>2.a.</t>
  </si>
  <si>
    <t>2.b.</t>
  </si>
  <si>
    <t>2.c.</t>
  </si>
  <si>
    <t>2.d.</t>
  </si>
  <si>
    <t>2.e.</t>
  </si>
  <si>
    <t>2.f.</t>
  </si>
  <si>
    <t>2.g.</t>
  </si>
  <si>
    <t>2.h.</t>
  </si>
  <si>
    <t>1.c.</t>
  </si>
  <si>
    <t>¿La actividad consiste en la construcción/instalación de equipos que permitan el intercambio de electricidad renovable específicamente entre usuarios?</t>
  </si>
  <si>
    <t>La actividad consiste en:</t>
  </si>
  <si>
    <t>La actividad cumple uno de los criterios:</t>
  </si>
  <si>
    <t xml:space="preserve">La instalación y explotación de bombas de calor eléctricas cumplen los dos criterios siguientes: </t>
  </si>
  <si>
    <t>Teniendo en cuenta las medidas de reducción del consumo de energía en relación con el control de la fuente (reducción de las entradas de aguas de lluvia o de carga contaminante) y, en su caso, la generación de energía dentro del sistema (como energía hidráulica, solar, térmica y eólica)?</t>
  </si>
  <si>
    <t>¿A efectos de los puntos 1 y 2, el consumo neto de energía del sistema se calcula en kWh por equivalente habitante y año de las aguas residuales recogidas o efluente tratado?*</t>
  </si>
  <si>
    <t>¿A efectos de los puntos 1 y 2, el operador demuestra que no hay cambios importantes relacionados con las condiciones externas?*</t>
  </si>
  <si>
    <t>Tanto con los requisitos del Reglamento (CE) n.º 595/2009 y, a partir de la entrada en vigor de las modificaciones de ese Reglamento, con los requisitos de los actos modificativos, incluso antes de que sean aplicables, así como con la última etapa de la norma Euro VI establecida en el cuadro 1 del apéndice 9 del anexo I del Reglamento (UE) n.º 582/2011, en caso de que las disposiciones que rigen esa etapa hayan entrado en vigor pero aún no sean aplicables a ese tipo de vehículos</t>
  </si>
  <si>
    <t>Hasta el 31 de diciembre de 2025, ¿la actividad proporciona transporte interurbano de pasajeros por carretera utilizando vehículos clasificados en las categorías M2 y M3 con un tipo de carrocería clasificado como «CA» (vehículo de un solo piso), «CB» (vehículo de dos pisos), «CC» (vehículo articulado de un solo piso ) o «CD» (vehículo articulado de dos pisos), y que cumplen con la norma Euro VI más reciente?* Si no se dispone de dicha norma, las emisiones directas de CO2 de los vehículos son nulas.</t>
  </si>
  <si>
    <t xml:space="preserve">La actividad cumple con los siguientes criterios: </t>
  </si>
  <si>
    <t>b.1</t>
  </si>
  <si>
    <t xml:space="preserve">La actividad cumple uno de los siguientes criterios: </t>
  </si>
  <si>
    <t>Si las embarcaciones pueden funcionar con combustibles con cero emisiones directas (emisiones de escape) de CO2 o con combustibles procedentes de fuentes renovables</t>
  </si>
  <si>
    <t>Cuando no sea viable desde los puntos de vista tecnológico y económico cumplir el criterio del número 1), hasta el 31 de diciembre de 2025, ¿las embarcaciones tienen un índice de eficiencia energética de proyecto (EEDI) obtenido un 10 % inferior a los requisitos del EEDI aplicables a 1 de abril de 2022?*</t>
  </si>
  <si>
    <t xml:space="preserve">La actividad cumple uno o varios de los criterios siguientes: </t>
  </si>
  <si>
    <t>Cuando no sea viable desde los puntos de vista tecnológico y económico cumplir el criterio de la letra a), hasta el 31 de diciembre de 2025, ¿las embarcaciones híbridas y de combustible dual obtienen al menos el 25 % de su energía de combustibles con cero emisiones directas de CO2 (gases de escape) o de electricidad para su funcionamiento normal?</t>
  </si>
  <si>
    <t xml:space="preserve">La actividad consiste en una de las siguientes medidas individuales: </t>
  </si>
  <si>
    <t>¿La actividad económica tiene como objetivo introducir en el mercado una solución que todavía no se comercializa y que se espera que tenga un mejor desempeño en términos de emisiones de gases de efecto invernadero durante el ciclo de vida que las mejores tecnologías disponibles en el mercado sobre la base de información pública o de mercado?*</t>
  </si>
  <si>
    <t xml:space="preserve"> La aplicación de las tecnologías, productos u otras soluciones investigadas da lugar a una reducción global de las emisiones netas de gases de efecto invernadero a lo largo del ciclo de vida.</t>
  </si>
  <si>
    <t xml:space="preserve">La actividad es una de las siguientes: </t>
  </si>
  <si>
    <t>¿La actividad de investigación, desarrollo e innovación se centra en el desarrollo de tecnologías, productos u otras soluciones que tengan unas emisiones igualmente bajas o inferiores y nuevas ventajas significativas, como un menor coste?*</t>
  </si>
  <si>
    <t>Cuando la tecnología, el producto u otra solución objeto de investigación, desarrollo e innovación ya facilita que una o varias de las actividades contempladas en el ANEXO I "Criterios técnicos de selección para determinar las condiciones en las que se considera que una actividad económica contribuye de forma sustancial a la mitigación del cambio climático y para determinar si esa actividad económica no causa un perjuicio significativo a ninguno de los demás objetivos medioambientales" cumplan los criterios técnicos de selección de la sección aplicable dicho anexo, o cuando la tecnología, producto u otra solución ya facilita que una o varias actividades económicas que se consideran actividades facilitadoras o de transición cumplan los requisitos especificados en los puntos 5 y 6, respectivamente.</t>
  </si>
  <si>
    <t>Cuando una actividad de investigación se destina a una o varias actividades económicas que se consideran actividades facilitadoras con arreglo al artículo 10, apartado 1, letra i), del Reglamento (UE) 2020/852 respecto a las cuales se han establecido criterios técnicos de selección en el presente anexo</t>
  </si>
  <si>
    <t>¿Los resultados de la investigación proporcionan tecnologías, procesos o productos innovadores que permiten que esas actividades facilitadoras y las actividades que facilitan en última instancia reduzcan sustancialmente sus emisiones de GEI o mejoren sustancialmente su viabilidad tecnológica y económica para propiciar su expansión?*</t>
  </si>
  <si>
    <t>¿Las tecnologías, productos u otras soluciones investigadas permiten que las actividades objetivo se lleven a cabo con unas emisiones previstas sustancialmente más bajas en comparación con los criterios técnicos de selección relativos a una contribución sustancial a la mitigación del cambio climático establecidos en el ANEXO I "Criterios técnicos de selección para determinar las condiciones en las que se considera que una actividad económica contribuye de forma sustancial a la mitigación del cambio climático y para determinar si esa actividad económica no causa un perjuicio significativo a ninguno de los demás objetivos medioambientales"?*</t>
  </si>
  <si>
    <t xml:space="preserve">Cuando una actividad de investigación se destina a una o varias actividades económicas que se consideran actividades de transición con arreglo al artículo 10, apartado 2, del Reglamento (UE) 2020/852, respecto a las cuales se han establecido criterios técnicos de selección en el el ANEXO I "Criterios técnicos de selección para determinar las condiciones en las que se considera que una actividad económica contribuye de forma sustancial a la mitigación del cambio climático y para determinar si esa actividad económica no causa un perjuicio significativo a ninguno de los demás objetivos medioambientales" </t>
  </si>
  <si>
    <t>Cuando la tecnología, producto u otra solución objeto de investigación, desarrollo e innovación tiene un nivel 6 o 7 de madurez tecnológica, las emisiones de GEI durante el ciclo de vida son evaluadas de forma simplificada por la entidad que realiza la investigación.</t>
  </si>
  <si>
    <t>¿Tiene la tecnología, producto u otra solución objeto de investigación, desarrollo e innovación un nivel 6 o 7 de madurez tecnológica?. La entidad demuestra que dispone de lo siguiente, cuando proceda:</t>
  </si>
  <si>
    <t>¿Dispone de una patente de una antigüedad no superior a diez años asociada a la tecnología, producto u otra solución, en la que se ha facilitado información sobre su potencial de reducción de las emisiones de gases de efecto invernadero?</t>
  </si>
  <si>
    <t>¿Dispone de un permiso expedido por una autoridad competente para la explotación del emplazamiento de demostración asociado a la tecnología, producto u otra solución innovadora para toda la duración del proyecto de demostración, en el que se ha facilitado información sobre su potencial de reducción de las emisiones de gases de efecto invernadero?</t>
  </si>
  <si>
    <t>La actividad cumple uno o varios de los siguientes criterios:</t>
  </si>
  <si>
    <t xml:space="preserve">La actividad cumple uno o ambos de los siguientes criterios: </t>
  </si>
  <si>
    <t>En relación con las obligaciones relativas al cierre y al periodo posterior al cierre:</t>
  </si>
  <si>
    <t>Si es en la Unión Europea, ¿la actividad cumple con la Directiva 2009/31/CE*? Si es en la Unión Europea, ¿la actividad cumple con la ISO 27914:2017**?</t>
  </si>
  <si>
    <t>El CO2 se entrega en un lugar de almacenamiento permanente de CO2 que cumple los criterios sobre el almacenamiento geológico subterráneo de CO2 establecidos en la sección 5.12 del presente Excel; o se entrega con otras modalidades de transporte hasta un lugar de almacenamiento permanente de CO2 que cumple esos criterios.</t>
  </si>
  <si>
    <t>El consumo neto de energía de la instañación de tratamiento de aguas residuales es igual o inferior a:</t>
  </si>
  <si>
    <t xml:space="preserve">El sistema de sumistro cumple con uno de los siguientes criterios: </t>
  </si>
  <si>
    <t>b.1.1</t>
  </si>
  <si>
    <t>b.2</t>
  </si>
  <si>
    <t>b.2.1</t>
  </si>
  <si>
    <t xml:space="preserve">b. </t>
  </si>
  <si>
    <t>¿Cómo se calcula el nivel de fugas?</t>
  </si>
  <si>
    <t xml:space="preserve"> ¿Las instalaciones incorporan cualquier forma de reducción de emisiones (incluida la captura de carbono o la utilización de combustibles descarbonizados), esa actividad de reducción cumple lo previsto en las secciones pertinentes del ANEXO I "Criterios técnicos de selección para determinar las condiciones en las que se considera que una actividad económica contribuye de forma sustancial a la mitigación del cambio climático y para determinar si esa actividad económica no causa un perjuicio significativo a ninguno de los demás objetivos medioambientales"?</t>
  </si>
  <si>
    <t>Si la actividad aplica la tecnología de cogeneración de alta eficiencia, o, en el caso de las instalaciones únicamente eléctricas, ¿cumple con los rangos de niveles de eficiencia energética asociados a las conclusiones sobre las mejores técnicas disponibles (NEA-MTD) pertinentes más recientes, en particular las conclusiones sobre las mejores técnicas disponibles para las grandes instalaciones de combustión?</t>
  </si>
  <si>
    <t>5.3.4.1.</t>
  </si>
  <si>
    <t>¿Cuando las instalaciones incorporan cualquier forma de reducción de emisiones (incluida la captura de carbono o la utilización de combustibles descarbonizados), esa actividad de reducción cumple los criterios establecidos en la sección pertinente del ANEXO I "Criterios técnicos de selección para determinar las condiciones en las que se considera que una actividad económica contribuye de forma sustancial a la mitigación del cambio climático y para determinar si esa actividad económica no causa un perjuicio significativo a ninguno de los demás objetivos medioambientales", cuando proceda?</t>
  </si>
  <si>
    <t>En la fase de construcción, ¿se instalan equipos de medición para la vigilancia de las emisiones físicas, como las fugas de metano, o se introduce un programa de detección y reparación de fugas?</t>
  </si>
  <si>
    <t>En la fase de operativa, ¿se informa de los resultados de la medición física de las emisiones de metano y se eliminan las fugas?</t>
  </si>
  <si>
    <t>Durante el transporte del CO2 desde la instalación donde se captura hasta el punto de inyección, ¿se producen fugas de CO2 superiores al 0,5 % de la masa de CO2 transportada.?</t>
  </si>
  <si>
    <t xml:space="preserve">Cuando corresponda, comprobar la celda de "Verificación".
Se debe responder a las preguntas propuestas con un "Sí" si la respuesta es afirmativa, con un "No" si la respuesta es negativa y con un "N/A" si no se conoce. </t>
  </si>
  <si>
    <t xml:space="preserve">Cuando corresponda, comprobar la celda de "Verificación".
Se debe responder a las preguntas propuestas con un "Sí" si la respuesta es afirmativa, con un "No" si la respuesta es negativa y con un "N/A" si no se conoce.
En aquellas preguntas que dispongan de subniveles, si la respuesta a la primera pregunta de ese nivel es negativa ("No"), no es necesario seguir contestando las preguntas de ese nivel (o subnivel), pero sí del resto de niveles. </t>
  </si>
  <si>
    <t xml:space="preserve">Se debe responder a las preguntas propuestas con un "Sí" si la respuesta es afirmativa, con un "No" si la respuesta es negativa y con un "N/A" si no se conoce. 
En aquellas preguntas que dispongan de subniveles, si la respuesta a la primera pregunta de ese nivel es negativa ("No"), no es necesario seguir contestando las preguntas de ese nivel (o subnivel), pero sí del resto de niveles. </t>
  </si>
  <si>
    <t>Cuando corresponda, comprobar la celda de "Verificación".
Se debe responder a las preguntas propuestas con un "Sí" si la respuesta es afirmativa, con un "No" si la respuesta es negativa y con un "N/A" si no se conoce.</t>
  </si>
  <si>
    <t>Cuando corresponda, comprobar la celda de "Verificación".
Se debe responder a las preguntas propuestas con un "Sí" si la respuesta es afirmativa, con un "No" si la respuesta es negativa y con un "N/A" si no se conoce.
En aquellas preguntas que dispongan de subniveles, si la respuesta a la primera pregunta de ese nivel es negativa ("No"), no es necesario seguir contestando las preguntas de ese nivel (o subnivel), pero sí del resto de niveles.</t>
  </si>
  <si>
    <t xml:space="preserve">Cuando corresponda, comprobar la celda de "Verificación".
Se debe responder a las preguntas propuestas con un "Sí" si la respuesta es afirmativa, con un "No" si la respuesta es negativa y con un "N/A" si no se conoce. 
En aquellas preguntas que dispongan de subniveles, si la respuesta a la primera pregunta de ese nivel es negativa ("No"), no es necesario seguir contestando las preguntas de ese nivel (o subnivel), pero sí del resto de niveles. </t>
  </si>
  <si>
    <t xml:space="preserve">1. Busca el código CNAE de tus actividades en la pestaña: </t>
  </si>
  <si>
    <t>2. Una vez encontrado, comprueba que la descripción propuesta por el Anexo I del Reglamento Delegado concuerda con la actividades de tu empresa.</t>
  </si>
  <si>
    <t>4. En la nueva pestaña de excel, con el número correspondiente al CNAE de la actividad buscada, responde a las cuestiones propuestas siguiendo las instrucciones para obtener el resultado sobre si dicha actividad se ajusta a los criterios técnicos (contribuye a la mitigación de cambio climático), si es facilitadora, o si no cumple con los criterios.</t>
  </si>
  <si>
    <t>CONTENIDOS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</si>
</sst>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0">
    <font>
      <sz val="11"/>
      <color theme="1"/>
      <name val="Calibri"/>
      <scheme val="minor"/>
    </font>
    <font>
      <sz val="11"/>
      <color theme="1"/>
      <name val="Calibri"/>
      <family val="2"/>
      <scheme val="minor"/>
    </font>
    <font>
      <sz val="11"/>
      <color theme="1"/>
      <name val="Calibri"/>
      <family val="2"/>
      <scheme val="minor"/>
    </font>
    <font>
      <sz val="11"/>
      <color theme="1"/>
      <name val="Arial"/>
    </font>
    <font>
      <b/>
      <sz val="11"/>
      <color theme="1"/>
      <name val="Arial"/>
    </font>
    <font>
      <sz val="11"/>
      <color theme="10"/>
      <name val="Arial"/>
    </font>
    <font>
      <sz val="11"/>
      <color theme="1"/>
      <name val="Calibri"/>
    </font>
    <font>
      <u/>
      <sz val="11"/>
      <color theme="10"/>
      <name val="Arial"/>
    </font>
    <font>
      <b/>
      <sz val="11"/>
      <color theme="1"/>
      <name val="Calibri"/>
    </font>
    <font>
      <u/>
      <sz val="11"/>
      <color theme="10"/>
      <name val="Arial"/>
    </font>
    <font>
      <u/>
      <sz val="11"/>
      <color theme="10"/>
      <name val="Calibri"/>
    </font>
    <font>
      <u/>
      <sz val="11"/>
      <color theme="10"/>
      <name val="Arial"/>
    </font>
    <font>
      <u/>
      <sz val="11"/>
      <color theme="10"/>
      <name val="Arial"/>
    </font>
    <font>
      <u/>
      <sz val="11"/>
      <color rgb="FF0000FF"/>
      <name val="Arial"/>
    </font>
    <font>
      <u/>
      <sz val="11"/>
      <color theme="10"/>
      <name val="Arial"/>
    </font>
    <font>
      <b/>
      <u/>
      <sz val="11"/>
      <color theme="1"/>
      <name val="Arial"/>
    </font>
    <font>
      <sz val="11"/>
      <color rgb="FF3F3F3F"/>
      <name val="Calibri"/>
    </font>
    <font>
      <b/>
      <sz val="11"/>
      <color rgb="FF3F3F3F"/>
      <name val="Arial"/>
    </font>
    <font>
      <sz val="8"/>
      <color theme="1"/>
      <name val="Arial"/>
    </font>
    <font>
      <b/>
      <sz val="11"/>
      <color rgb="FF3F3F3F"/>
      <name val="Calibri"/>
    </font>
    <font>
      <sz val="11"/>
      <color rgb="FF3F3F3F"/>
      <name val="Arial"/>
    </font>
    <font>
      <sz val="8"/>
      <color rgb="FF3F3F3F"/>
      <name val="Arial"/>
    </font>
    <font>
      <u/>
      <sz val="11"/>
      <color theme="10"/>
      <name val="Calibri"/>
    </font>
    <font>
      <b/>
      <u/>
      <sz val="11"/>
      <color theme="1"/>
      <name val="Arial"/>
    </font>
    <font>
      <u/>
      <sz val="11"/>
      <color rgb="FF3F3F3F"/>
      <name val="Arial"/>
    </font>
    <font>
      <u/>
      <sz val="11"/>
      <color rgb="FF3F3F3F"/>
      <name val="Arial"/>
    </font>
    <font>
      <u/>
      <sz val="11"/>
      <color rgb="FF3F3F3F"/>
      <name val="Arial"/>
    </font>
    <font>
      <sz val="11"/>
      <name val="Calibri"/>
    </font>
    <font>
      <b/>
      <u/>
      <sz val="11"/>
      <color theme="1"/>
      <name val="Calibri"/>
    </font>
    <font>
      <sz val="9"/>
      <color theme="1"/>
      <name val="Calibri"/>
    </font>
    <font>
      <u/>
      <sz val="9"/>
      <color theme="10"/>
      <name val="Calibri"/>
    </font>
    <font>
      <b/>
      <sz val="14"/>
      <color theme="0"/>
      <name val="Calibri"/>
    </font>
    <font>
      <sz val="14"/>
      <color theme="0"/>
      <name val="Calibri"/>
    </font>
    <font>
      <b/>
      <sz val="10"/>
      <color theme="0"/>
      <name val="Calibri"/>
    </font>
    <font>
      <sz val="10"/>
      <color theme="0"/>
      <name val="Calibri"/>
    </font>
    <font>
      <b/>
      <sz val="11"/>
      <color theme="0"/>
      <name val="Calibri"/>
    </font>
    <font>
      <sz val="11"/>
      <color theme="0"/>
      <name val="Calibri"/>
    </font>
    <font>
      <sz val="10"/>
      <color theme="1"/>
      <name val="Calibri"/>
    </font>
    <font>
      <b/>
      <sz val="10"/>
      <color theme="1"/>
      <name val="Calibri"/>
    </font>
    <font>
      <sz val="11"/>
      <color theme="1"/>
      <name val="Calibri"/>
      <scheme val="minor"/>
    </font>
    <font>
      <u/>
      <sz val="11"/>
      <color theme="10"/>
      <name val="Calibri"/>
    </font>
    <font>
      <b/>
      <sz val="18"/>
      <color theme="0"/>
      <name val="Calibri"/>
    </font>
    <font>
      <b/>
      <sz val="18"/>
      <color theme="0"/>
      <name val="Avenir"/>
    </font>
    <font>
      <b/>
      <sz val="12"/>
      <color theme="0"/>
      <name val="Avenir"/>
    </font>
    <font>
      <sz val="14"/>
      <color theme="1"/>
      <name val="Calibri"/>
    </font>
    <font>
      <i/>
      <sz val="11"/>
      <color theme="1"/>
      <name val="Calibri"/>
    </font>
    <font>
      <sz val="11"/>
      <color rgb="FFFF0000"/>
      <name val="Calibri"/>
    </font>
    <font>
      <sz val="11"/>
      <color rgb="FF235889"/>
      <name val="Calibri"/>
    </font>
    <font>
      <u/>
      <sz val="11"/>
      <color theme="10"/>
      <name val="Calibri"/>
    </font>
    <font>
      <u/>
      <sz val="11"/>
      <color theme="1"/>
      <name val="Calibri"/>
    </font>
    <font>
      <b/>
      <sz val="12"/>
      <color theme="0"/>
      <name val="Calibri"/>
    </font>
    <font>
      <b/>
      <sz val="14"/>
      <color theme="0"/>
      <name val="Avenir"/>
    </font>
    <font>
      <u/>
      <sz val="11"/>
      <color theme="10"/>
      <name val="Calibri"/>
    </font>
    <font>
      <sz val="11"/>
      <color theme="1"/>
      <name val="Quattrocento Sans"/>
    </font>
    <font>
      <u/>
      <sz val="11"/>
      <color theme="10"/>
      <name val="Calibri"/>
    </font>
    <font>
      <u/>
      <sz val="11"/>
      <color theme="10"/>
      <name val="Calibri"/>
    </font>
    <font>
      <b/>
      <sz val="8"/>
      <color rgb="FF3F3F3F"/>
      <name val="Arial"/>
    </font>
    <font>
      <b/>
      <u/>
      <sz val="9"/>
      <color theme="1"/>
      <name val="Calibri"/>
    </font>
    <font>
      <sz val="11"/>
      <color theme="1"/>
      <name val="Calibri"/>
      <family val="2"/>
    </font>
    <font>
      <sz val="8"/>
      <color rgb="FF3F3F3F"/>
      <name val="Arial"/>
      <family val="2"/>
    </font>
    <font>
      <sz val="11"/>
      <color rgb="FF3F3F3F"/>
      <name val="Arial"/>
      <family val="2"/>
    </font>
    <font>
      <sz val="11"/>
      <name val="Calibri"/>
      <family val="2"/>
    </font>
    <font>
      <b/>
      <sz val="14"/>
      <color theme="0"/>
      <name val="Calibri"/>
      <family val="2"/>
    </font>
    <font>
      <b/>
      <sz val="11"/>
      <color theme="1"/>
      <name val="Calibri"/>
      <family val="2"/>
    </font>
    <font>
      <b/>
      <sz val="18"/>
      <color theme="0"/>
      <name val="Calibri"/>
      <family val="2"/>
    </font>
    <font>
      <sz val="11"/>
      <name val="Quattrocento Sans"/>
      <family val="2"/>
    </font>
    <font>
      <b/>
      <sz val="11"/>
      <color theme="0"/>
      <name val="Calibri"/>
      <family val="2"/>
    </font>
    <font>
      <u/>
      <sz val="11"/>
      <color theme="10"/>
      <name val="Calibri"/>
      <family val="2"/>
    </font>
    <font>
      <sz val="14"/>
      <color theme="1"/>
      <name val="Calibri"/>
      <family val="2"/>
    </font>
    <font>
      <b/>
      <sz val="11"/>
      <color theme="1"/>
      <name val="Arial"/>
      <family val="2"/>
    </font>
  </fonts>
  <fills count="14">
    <fill>
      <patternFill patternType="none"/>
    </fill>
    <fill>
      <patternFill patternType="gray125"/>
    </fill>
    <fill>
      <patternFill patternType="solid">
        <fgColor rgb="FFE2EFD9"/>
        <bgColor rgb="FFE2EFD9"/>
      </patternFill>
    </fill>
    <fill>
      <patternFill patternType="solid">
        <fgColor rgb="FFB7D8A0"/>
        <bgColor rgb="FFB7D8A0"/>
      </patternFill>
    </fill>
    <fill>
      <patternFill patternType="solid">
        <fgColor rgb="FFA8D08D"/>
        <bgColor rgb="FFA8D08D"/>
      </patternFill>
    </fill>
    <fill>
      <patternFill patternType="solid">
        <fgColor rgb="FFCCCCCC"/>
        <bgColor rgb="FFCCCCCC"/>
      </patternFill>
    </fill>
    <fill>
      <patternFill patternType="solid">
        <fgColor rgb="FFEFEFEF"/>
        <bgColor rgb="FFEFEFEF"/>
      </patternFill>
    </fill>
    <fill>
      <patternFill patternType="solid">
        <fgColor rgb="FF235889"/>
        <bgColor rgb="FF235889"/>
      </patternFill>
    </fill>
    <fill>
      <patternFill patternType="solid">
        <fgColor rgb="FF1E4E79"/>
        <bgColor rgb="FF1E4E79"/>
      </patternFill>
    </fill>
    <fill>
      <patternFill patternType="solid">
        <fgColor rgb="FF9CC2E5"/>
        <bgColor rgb="FF9CC2E5"/>
      </patternFill>
    </fill>
    <fill>
      <patternFill patternType="solid">
        <fgColor rgb="FFE7E6E6"/>
        <bgColor rgb="FFE7E6E6"/>
      </patternFill>
    </fill>
    <fill>
      <patternFill patternType="solid">
        <fgColor theme="0"/>
        <bgColor theme="0"/>
      </patternFill>
    </fill>
    <fill>
      <patternFill patternType="solid">
        <fgColor theme="0"/>
        <bgColor rgb="FF235889"/>
      </patternFill>
    </fill>
    <fill>
      <patternFill patternType="solid">
        <fgColor theme="0"/>
        <bgColor indexed="64"/>
      </patternFill>
    </fill>
  </fills>
  <borders count="30">
    <border>
      <left/>
      <right/>
      <top/>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right style="medium">
        <color rgb="FF000000"/>
      </right>
      <top style="medium">
        <color rgb="FF000000"/>
      </top>
      <bottom style="medium">
        <color rgb="FF000000"/>
      </bottom>
      <diagonal/>
    </border>
    <border>
      <left/>
      <right/>
      <top/>
      <bottom style="thin">
        <color rgb="FF000000"/>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style="medium">
        <color rgb="FF000000"/>
      </left>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right/>
      <top/>
      <bottom style="thin">
        <color indexed="64"/>
      </bottom>
      <diagonal/>
    </border>
    <border>
      <left/>
      <right/>
      <top style="thin">
        <color indexed="64"/>
      </top>
      <bottom/>
      <diagonal/>
    </border>
    <border>
      <left style="medium">
        <color rgb="FF000000"/>
      </left>
      <right style="medium">
        <color rgb="FF000000"/>
      </right>
      <top style="medium">
        <color rgb="FF000000"/>
      </top>
      <bottom style="thin">
        <color indexed="64"/>
      </bottom>
      <diagonal/>
    </border>
  </borders>
  <cellStyleXfs count="3">
    <xf numFmtId="0" fontId="0" fillId="0" borderId="0"/>
    <xf numFmtId="9" fontId="39" fillId="0" borderId="0" applyFont="0" applyFill="0" applyBorder="0" applyAlignment="0" applyProtection="0"/>
    <xf numFmtId="0" fontId="1" fillId="0" borderId="13"/>
  </cellStyleXfs>
  <cellXfs count="350">
    <xf numFmtId="0" fontId="0" fillId="0" borderId="0" xfId="0" applyFont="1" applyAlignment="1"/>
    <xf numFmtId="0" fontId="3" fillId="0" borderId="0" xfId="0" applyFont="1"/>
    <xf numFmtId="0" fontId="4" fillId="0" borderId="0" xfId="0" applyFont="1" applyAlignment="1">
      <alignment horizontal="left" vertical="top"/>
    </xf>
    <xf numFmtId="0" fontId="3" fillId="0" borderId="0" xfId="0" applyFont="1" applyAlignment="1">
      <alignment horizontal="left"/>
    </xf>
    <xf numFmtId="0" fontId="5" fillId="0" borderId="0" xfId="0" applyFont="1" applyAlignment="1">
      <alignment horizontal="left" wrapText="1"/>
    </xf>
    <xf numFmtId="0" fontId="5" fillId="0" borderId="0" xfId="0" applyFont="1"/>
    <xf numFmtId="0" fontId="6" fillId="0" borderId="0" xfId="0" applyFont="1" applyAlignment="1">
      <alignment horizontal="center"/>
    </xf>
    <xf numFmtId="0" fontId="6" fillId="0" borderId="0" xfId="0" applyFont="1"/>
    <xf numFmtId="0" fontId="7" fillId="2" borderId="1" xfId="0" applyFont="1" applyFill="1" applyBorder="1"/>
    <xf numFmtId="0" fontId="4" fillId="0" borderId="0" xfId="0" applyFont="1" applyAlignment="1">
      <alignment horizontal="left"/>
    </xf>
    <xf numFmtId="0" fontId="8" fillId="0" borderId="0" xfId="0" applyFont="1" applyAlignment="1">
      <alignment horizontal="left"/>
    </xf>
    <xf numFmtId="0" fontId="6" fillId="0" borderId="0" xfId="0" applyFont="1" applyAlignment="1">
      <alignment horizontal="left"/>
    </xf>
    <xf numFmtId="0" fontId="9" fillId="2" borderId="1" xfId="0" applyFont="1" applyFill="1" applyBorder="1" applyAlignment="1">
      <alignment wrapText="1"/>
    </xf>
    <xf numFmtId="0" fontId="3" fillId="0" borderId="0" xfId="0" applyFont="1" applyAlignment="1">
      <alignment horizontal="center"/>
    </xf>
    <xf numFmtId="0" fontId="8" fillId="0" borderId="0" xfId="0" applyFont="1" applyAlignment="1">
      <alignment horizontal="left" vertical="top"/>
    </xf>
    <xf numFmtId="0" fontId="10" fillId="0" borderId="0" xfId="0" applyFont="1"/>
    <xf numFmtId="0" fontId="11" fillId="3" borderId="1" xfId="0" applyFont="1" applyFill="1" applyBorder="1"/>
    <xf numFmtId="0" fontId="3" fillId="0" borderId="0" xfId="0" applyFont="1" applyAlignment="1">
      <alignment horizontal="center" wrapText="1"/>
    </xf>
    <xf numFmtId="0" fontId="12" fillId="4" borderId="1" xfId="0" applyFont="1" applyFill="1" applyBorder="1"/>
    <xf numFmtId="0" fontId="3" fillId="0" borderId="2" xfId="0" applyFont="1" applyBorder="1"/>
    <xf numFmtId="0" fontId="13" fillId="4" borderId="1" xfId="0" applyFont="1" applyFill="1" applyBorder="1"/>
    <xf numFmtId="0" fontId="3" fillId="0" borderId="1" xfId="0" applyFont="1" applyBorder="1" applyAlignment="1">
      <alignment horizontal="center"/>
    </xf>
    <xf numFmtId="0" fontId="14" fillId="0" borderId="3" xfId="0" applyFont="1" applyBorder="1" applyAlignment="1">
      <alignment horizontal="left"/>
    </xf>
    <xf numFmtId="0" fontId="15" fillId="0" borderId="0" xfId="0" applyFont="1"/>
    <xf numFmtId="0" fontId="16" fillId="0" borderId="0" xfId="0" applyFont="1"/>
    <xf numFmtId="0" fontId="4" fillId="5" borderId="4" xfId="0" applyFont="1" applyFill="1" applyBorder="1" applyAlignment="1">
      <alignment horizontal="center"/>
    </xf>
    <xf numFmtId="0" fontId="17" fillId="0" borderId="5" xfId="0" applyFont="1" applyBorder="1" applyAlignment="1">
      <alignment horizontal="center" vertical="center" wrapText="1"/>
    </xf>
    <xf numFmtId="0" fontId="18" fillId="0" borderId="5" xfId="0" applyFont="1" applyBorder="1" applyAlignment="1">
      <alignment vertical="center" wrapText="1"/>
    </xf>
    <xf numFmtId="0" fontId="17" fillId="0" borderId="5" xfId="0" applyFont="1" applyBorder="1" applyAlignment="1">
      <alignment horizontal="center" vertical="center"/>
    </xf>
    <xf numFmtId="0" fontId="18" fillId="0" borderId="5" xfId="0" applyFont="1" applyBorder="1" applyAlignment="1">
      <alignment horizontal="left" vertical="center" wrapText="1"/>
    </xf>
    <xf numFmtId="0" fontId="4" fillId="0" borderId="5" xfId="0" applyFont="1" applyBorder="1" applyAlignment="1">
      <alignment horizontal="center"/>
    </xf>
    <xf numFmtId="0" fontId="18" fillId="0" borderId="5" xfId="0" applyFont="1" applyBorder="1"/>
    <xf numFmtId="0" fontId="4" fillId="0" borderId="6" xfId="0" applyFont="1" applyBorder="1" applyAlignment="1">
      <alignment horizontal="center"/>
    </xf>
    <xf numFmtId="0" fontId="18" fillId="0" borderId="6" xfId="0" applyFont="1" applyBorder="1"/>
    <xf numFmtId="0" fontId="8" fillId="0" borderId="0" xfId="0" applyFont="1"/>
    <xf numFmtId="0" fontId="19" fillId="0" borderId="0" xfId="0" applyFont="1"/>
    <xf numFmtId="0" fontId="20" fillId="0" borderId="0" xfId="0" applyFont="1"/>
    <xf numFmtId="0" fontId="17" fillId="0" borderId="6" xfId="0" applyFont="1" applyBorder="1" applyAlignment="1">
      <alignment horizontal="center" vertical="center"/>
    </xf>
    <xf numFmtId="0" fontId="21" fillId="0" borderId="6" xfId="0" applyFont="1" applyBorder="1" applyAlignment="1">
      <alignment horizontal="left" vertical="center" wrapText="1"/>
    </xf>
    <xf numFmtId="0" fontId="21" fillId="0" borderId="6" xfId="0" applyFont="1" applyBorder="1" applyAlignment="1">
      <alignment vertical="center"/>
    </xf>
    <xf numFmtId="0" fontId="21" fillId="0" borderId="6" xfId="0" applyFont="1" applyBorder="1" applyAlignment="1">
      <alignment vertical="center" wrapText="1"/>
    </xf>
    <xf numFmtId="0" fontId="17" fillId="0" borderId="0" xfId="0" applyFont="1" applyAlignment="1">
      <alignment horizontal="center" vertical="center" wrapText="1"/>
    </xf>
    <xf numFmtId="0" fontId="21" fillId="0" borderId="0" xfId="0" applyFont="1" applyAlignment="1">
      <alignment vertical="center" wrapText="1"/>
    </xf>
    <xf numFmtId="0" fontId="21" fillId="0" borderId="5" xfId="0" applyFont="1" applyBorder="1" applyAlignment="1">
      <alignment vertical="center" wrapText="1"/>
    </xf>
    <xf numFmtId="0" fontId="21" fillId="0" borderId="5" xfId="0" applyFont="1" applyBorder="1" applyAlignment="1">
      <alignment vertical="center"/>
    </xf>
    <xf numFmtId="0" fontId="4" fillId="5" borderId="8" xfId="0" applyFont="1" applyFill="1" applyBorder="1"/>
    <xf numFmtId="0" fontId="4" fillId="5" borderId="8" xfId="0" applyFont="1" applyFill="1" applyBorder="1" applyAlignment="1">
      <alignment horizontal="center"/>
    </xf>
    <xf numFmtId="0" fontId="4" fillId="6" borderId="8" xfId="0" applyFont="1" applyFill="1" applyBorder="1" applyAlignment="1">
      <alignment vertical="center" wrapText="1"/>
    </xf>
    <xf numFmtId="0" fontId="23" fillId="6" borderId="8" xfId="0" applyFont="1" applyFill="1" applyBorder="1" applyAlignment="1">
      <alignment vertical="center" wrapText="1"/>
    </xf>
    <xf numFmtId="0" fontId="3" fillId="0" borderId="0" xfId="0" applyFont="1" applyAlignment="1">
      <alignment wrapText="1"/>
    </xf>
    <xf numFmtId="0" fontId="20" fillId="0" borderId="5" xfId="0" applyFont="1" applyBorder="1" applyAlignment="1">
      <alignment vertical="center"/>
    </xf>
    <xf numFmtId="0" fontId="20" fillId="0" borderId="5" xfId="0" applyFont="1" applyBorder="1" applyAlignment="1">
      <alignment vertical="center" wrapText="1"/>
    </xf>
    <xf numFmtId="0" fontId="24" fillId="0" borderId="5" xfId="0" applyFont="1" applyBorder="1" applyAlignment="1">
      <alignment vertical="center" wrapText="1"/>
    </xf>
    <xf numFmtId="0" fontId="20" fillId="0" borderId="6" xfId="0" applyFont="1" applyBorder="1" applyAlignment="1">
      <alignment vertical="center" wrapText="1"/>
    </xf>
    <xf numFmtId="0" fontId="25" fillId="0" borderId="6" xfId="0" applyFont="1" applyBorder="1" applyAlignment="1">
      <alignment vertical="center" wrapText="1"/>
    </xf>
    <xf numFmtId="0" fontId="20" fillId="0" borderId="6" xfId="0" applyFont="1" applyBorder="1"/>
    <xf numFmtId="0" fontId="20" fillId="0" borderId="0" xfId="0" applyFont="1" applyAlignment="1">
      <alignment vertical="center" wrapText="1"/>
    </xf>
    <xf numFmtId="0" fontId="26" fillId="0" borderId="0" xfId="0" applyFont="1" applyAlignment="1">
      <alignment vertical="center" wrapText="1"/>
    </xf>
    <xf numFmtId="0" fontId="20" fillId="0" borderId="0" xfId="0" applyFont="1" applyAlignment="1">
      <alignment vertical="center"/>
    </xf>
    <xf numFmtId="0" fontId="3" fillId="0" borderId="0" xfId="0" applyFont="1" applyAlignment="1">
      <alignment vertical="center" wrapText="1"/>
    </xf>
    <xf numFmtId="0" fontId="6" fillId="0" borderId="0" xfId="0" applyFont="1" applyAlignment="1">
      <alignment vertical="center" wrapText="1"/>
    </xf>
    <xf numFmtId="0" fontId="6" fillId="0" borderId="0" xfId="0" applyFont="1" applyAlignment="1">
      <alignment wrapText="1"/>
    </xf>
    <xf numFmtId="0" fontId="30" fillId="0" borderId="0" xfId="0" applyFont="1"/>
    <xf numFmtId="0" fontId="31" fillId="7" borderId="11" xfId="0" applyFont="1" applyFill="1" applyBorder="1" applyAlignment="1">
      <alignment horizontal="left" vertical="top"/>
    </xf>
    <xf numFmtId="0" fontId="31" fillId="7" borderId="12" xfId="0" applyFont="1" applyFill="1" applyBorder="1" applyAlignment="1">
      <alignment horizontal="left" vertical="top"/>
    </xf>
    <xf numFmtId="0" fontId="32" fillId="7" borderId="12" xfId="0" applyFont="1" applyFill="1" applyBorder="1" applyAlignment="1">
      <alignment horizontal="left" vertical="top"/>
    </xf>
    <xf numFmtId="0" fontId="33" fillId="7" borderId="12" xfId="0" applyFont="1" applyFill="1" applyBorder="1" applyAlignment="1">
      <alignment horizontal="left" vertical="top" wrapText="1"/>
    </xf>
    <xf numFmtId="0" fontId="33" fillId="7" borderId="11" xfId="0" applyFont="1" applyFill="1" applyBorder="1" applyAlignment="1">
      <alignment horizontal="left" vertical="top" wrapText="1"/>
    </xf>
    <xf numFmtId="0" fontId="34" fillId="7" borderId="11" xfId="0" applyFont="1" applyFill="1" applyBorder="1" applyAlignment="1">
      <alignment horizontal="left" vertical="top" wrapText="1"/>
    </xf>
    <xf numFmtId="0" fontId="6" fillId="0" borderId="0" xfId="0" applyFont="1" applyAlignment="1">
      <alignment horizontal="left" vertical="top"/>
    </xf>
    <xf numFmtId="0" fontId="37" fillId="0" borderId="0" xfId="0" applyFont="1" applyAlignment="1">
      <alignment vertical="center" wrapText="1"/>
    </xf>
    <xf numFmtId="0" fontId="37" fillId="0" borderId="0" xfId="0" applyFont="1" applyAlignment="1">
      <alignment horizontal="left" vertical="center" wrapText="1"/>
    </xf>
    <xf numFmtId="0" fontId="38" fillId="0" borderId="0" xfId="0" applyFont="1" applyAlignment="1">
      <alignment vertical="center" wrapText="1"/>
    </xf>
    <xf numFmtId="0" fontId="6" fillId="0" borderId="0" xfId="0" applyFont="1" applyAlignment="1">
      <alignment horizontal="left" vertical="top" wrapText="1"/>
    </xf>
    <xf numFmtId="0" fontId="8" fillId="0" borderId="0" xfId="0" applyFont="1" applyAlignment="1">
      <alignment vertical="top"/>
    </xf>
    <xf numFmtId="0" fontId="39" fillId="0" borderId="0" xfId="0" applyFont="1"/>
    <xf numFmtId="0" fontId="6" fillId="0" borderId="0" xfId="0" applyFont="1" applyAlignment="1">
      <alignment vertical="top"/>
    </xf>
    <xf numFmtId="0" fontId="40" fillId="0" borderId="0" xfId="0" applyFont="1" applyAlignment="1">
      <alignment vertical="top"/>
    </xf>
    <xf numFmtId="0" fontId="6" fillId="0" borderId="0" xfId="0" quotePrefix="1" applyFont="1" applyAlignment="1">
      <alignment vertical="top"/>
    </xf>
    <xf numFmtId="0" fontId="8" fillId="0" borderId="0" xfId="0" applyFont="1" applyAlignment="1">
      <alignment horizontal="left" vertical="top" wrapText="1"/>
    </xf>
    <xf numFmtId="0" fontId="41" fillId="8" borderId="13" xfId="0" applyFont="1" applyFill="1" applyBorder="1"/>
    <xf numFmtId="0" fontId="42" fillId="8" borderId="13" xfId="0" applyFont="1" applyFill="1" applyBorder="1" applyAlignment="1">
      <alignment vertical="center"/>
    </xf>
    <xf numFmtId="0" fontId="43" fillId="0" borderId="0" xfId="0" applyFont="1" applyAlignment="1">
      <alignment vertical="center"/>
    </xf>
    <xf numFmtId="0" fontId="6" fillId="9" borderId="4" xfId="0" applyFont="1" applyFill="1" applyBorder="1"/>
    <xf numFmtId="0" fontId="35" fillId="9" borderId="4" xfId="0" applyFont="1" applyFill="1" applyBorder="1"/>
    <xf numFmtId="0" fontId="8" fillId="9" borderId="4" xfId="0" applyFont="1" applyFill="1" applyBorder="1"/>
    <xf numFmtId="0" fontId="6" fillId="9" borderId="4" xfId="0" applyFont="1" applyFill="1" applyBorder="1" applyAlignment="1">
      <alignment wrapText="1"/>
    </xf>
    <xf numFmtId="0" fontId="6" fillId="10" borderId="4" xfId="0" applyFont="1" applyFill="1" applyBorder="1"/>
    <xf numFmtId="0" fontId="8" fillId="10" borderId="4" xfId="0" applyFont="1" applyFill="1" applyBorder="1"/>
    <xf numFmtId="0" fontId="6" fillId="10" borderId="4" xfId="0" applyFont="1" applyFill="1" applyBorder="1" applyAlignment="1">
      <alignment wrapText="1"/>
    </xf>
    <xf numFmtId="0" fontId="8" fillId="10" borderId="15" xfId="0" applyFont="1" applyFill="1" applyBorder="1" applyAlignment="1">
      <alignment horizontal="center"/>
    </xf>
    <xf numFmtId="0" fontId="8" fillId="10" borderId="4" xfId="0" applyFont="1" applyFill="1" applyBorder="1" applyAlignment="1">
      <alignment horizontal="center"/>
    </xf>
    <xf numFmtId="0" fontId="6" fillId="0" borderId="5" xfId="0" applyFont="1" applyBorder="1"/>
    <xf numFmtId="0" fontId="6" fillId="0" borderId="5" xfId="0" applyFont="1" applyBorder="1" applyAlignment="1">
      <alignment horizontal="left" vertical="top"/>
    </xf>
    <xf numFmtId="0" fontId="6" fillId="0" borderId="5" xfId="0" applyFont="1" applyBorder="1" applyAlignment="1">
      <alignment horizontal="left" vertical="top" wrapText="1"/>
    </xf>
    <xf numFmtId="0" fontId="6" fillId="0" borderId="5" xfId="0" applyFont="1" applyBorder="1" applyAlignment="1">
      <alignment horizontal="center" vertical="center" wrapText="1"/>
    </xf>
    <xf numFmtId="0" fontId="6" fillId="0" borderId="5" xfId="0" applyFont="1" applyBorder="1" applyAlignment="1">
      <alignment vertical="top" wrapText="1"/>
    </xf>
    <xf numFmtId="0" fontId="6" fillId="7" borderId="4" xfId="0" applyFont="1" applyFill="1" applyBorder="1"/>
    <xf numFmtId="0" fontId="31" fillId="7" borderId="4" xfId="0" applyFont="1" applyFill="1" applyBorder="1" applyAlignment="1">
      <alignment horizontal="left" vertical="top"/>
    </xf>
    <xf numFmtId="0" fontId="31" fillId="7" borderId="4" xfId="0" applyFont="1" applyFill="1" applyBorder="1"/>
    <xf numFmtId="0" fontId="31" fillId="7" borderId="4" xfId="0" applyFont="1" applyFill="1" applyBorder="1" applyAlignment="1">
      <alignment vertical="top"/>
    </xf>
    <xf numFmtId="0" fontId="44" fillId="7" borderId="4" xfId="0" applyFont="1" applyFill="1" applyBorder="1"/>
    <xf numFmtId="0" fontId="6" fillId="7" borderId="12" xfId="0" applyFont="1" applyFill="1" applyBorder="1"/>
    <xf numFmtId="0" fontId="44" fillId="7" borderId="12" xfId="0" applyFont="1" applyFill="1" applyBorder="1"/>
    <xf numFmtId="0" fontId="6" fillId="0" borderId="0" xfId="0" applyFont="1" applyAlignment="1">
      <alignment horizontal="center" vertical="center" wrapText="1"/>
    </xf>
    <xf numFmtId="0" fontId="6" fillId="0" borderId="0" xfId="0" applyFont="1" applyAlignment="1">
      <alignment horizontal="center" vertical="top" wrapText="1"/>
    </xf>
    <xf numFmtId="0" fontId="45" fillId="0" borderId="0" xfId="0" applyFont="1" applyAlignment="1">
      <alignment horizontal="left" vertical="top" wrapText="1"/>
    </xf>
    <xf numFmtId="0" fontId="6" fillId="0" borderId="0" xfId="0" applyFont="1" applyAlignment="1">
      <alignment vertical="top" wrapText="1"/>
    </xf>
    <xf numFmtId="0" fontId="6" fillId="0" borderId="6" xfId="0" applyFont="1" applyBorder="1"/>
    <xf numFmtId="0" fontId="6" fillId="0" borderId="6" xfId="0" applyFont="1" applyBorder="1" applyAlignment="1">
      <alignment horizontal="left" vertical="top"/>
    </xf>
    <xf numFmtId="0" fontId="6" fillId="0" borderId="6" xfId="0" applyFont="1" applyBorder="1" applyAlignment="1">
      <alignment horizontal="left" vertical="top" wrapText="1"/>
    </xf>
    <xf numFmtId="0" fontId="6" fillId="0" borderId="6" xfId="0" applyFont="1" applyBorder="1" applyAlignment="1">
      <alignment horizontal="center" vertical="center" wrapText="1"/>
    </xf>
    <xf numFmtId="0" fontId="31" fillId="0" borderId="0" xfId="0" applyFont="1" applyAlignment="1">
      <alignment vertical="top"/>
    </xf>
    <xf numFmtId="0" fontId="44" fillId="0" borderId="0" xfId="0" applyFont="1"/>
    <xf numFmtId="0" fontId="31" fillId="7" borderId="12" xfId="0" applyFont="1" applyFill="1" applyBorder="1" applyAlignment="1">
      <alignment vertical="top"/>
    </xf>
    <xf numFmtId="0" fontId="6" fillId="0" borderId="6" xfId="0" applyFont="1" applyBorder="1" applyAlignment="1">
      <alignment vertical="top" wrapText="1"/>
    </xf>
    <xf numFmtId="0" fontId="44" fillId="7" borderId="13" xfId="0" applyFont="1" applyFill="1" applyBorder="1"/>
    <xf numFmtId="0" fontId="31" fillId="8" borderId="13" xfId="0" applyFont="1" applyFill="1" applyBorder="1"/>
    <xf numFmtId="0" fontId="44" fillId="8" borderId="13" xfId="0" applyFont="1" applyFill="1" applyBorder="1"/>
    <xf numFmtId="0" fontId="46" fillId="0" borderId="0" xfId="0" applyFont="1" applyAlignment="1">
      <alignment horizontal="left"/>
    </xf>
    <xf numFmtId="0" fontId="6" fillId="0" borderId="0" xfId="0" applyFont="1" applyAlignment="1">
      <alignment horizontal="left" wrapText="1"/>
    </xf>
    <xf numFmtId="0" fontId="46" fillId="0" borderId="0" xfId="0" applyFont="1"/>
    <xf numFmtId="0" fontId="6" fillId="0" borderId="6" xfId="0" applyFont="1" applyBorder="1" applyAlignment="1">
      <alignment horizontal="left"/>
    </xf>
    <xf numFmtId="0" fontId="6" fillId="0" borderId="6" xfId="0" applyFont="1" applyBorder="1" applyAlignment="1">
      <alignment horizontal="left" wrapText="1"/>
    </xf>
    <xf numFmtId="0" fontId="6" fillId="0" borderId="20" xfId="0" applyFont="1" applyBorder="1" applyAlignment="1">
      <alignment horizontal="center" vertical="center" wrapText="1"/>
    </xf>
    <xf numFmtId="0" fontId="8" fillId="10" borderId="21" xfId="0" applyFont="1" applyFill="1" applyBorder="1" applyAlignment="1">
      <alignment horizontal="center"/>
    </xf>
    <xf numFmtId="0" fontId="6" fillId="0" borderId="5" xfId="0" applyFont="1" applyBorder="1" applyAlignment="1">
      <alignment vertical="center" wrapText="1"/>
    </xf>
    <xf numFmtId="0" fontId="6" fillId="0" borderId="23" xfId="0" applyFont="1" applyBorder="1" applyAlignment="1">
      <alignment horizontal="center" vertical="center" wrapText="1"/>
    </xf>
    <xf numFmtId="0" fontId="6" fillId="0" borderId="5" xfId="0" applyFont="1" applyBorder="1" applyAlignment="1">
      <alignment horizontal="left" vertical="center" wrapText="1"/>
    </xf>
    <xf numFmtId="0" fontId="8" fillId="0" borderId="0" xfId="0" applyFont="1" applyAlignment="1">
      <alignment horizontal="center"/>
    </xf>
    <xf numFmtId="0" fontId="47" fillId="7" borderId="4" xfId="0" applyFont="1" applyFill="1" applyBorder="1"/>
    <xf numFmtId="0" fontId="45" fillId="0" borderId="5" xfId="0" applyFont="1" applyBorder="1" applyAlignment="1">
      <alignment horizontal="left" vertical="top" wrapText="1"/>
    </xf>
    <xf numFmtId="0" fontId="48" fillId="0" borderId="0" xfId="0" applyFont="1" applyAlignment="1">
      <alignment horizontal="center" vertical="center" wrapText="1"/>
    </xf>
    <xf numFmtId="0" fontId="6" fillId="0" borderId="24" xfId="0" applyFont="1" applyBorder="1" applyAlignment="1">
      <alignment horizontal="center" vertical="center" wrapText="1"/>
    </xf>
    <xf numFmtId="0" fontId="45" fillId="0" borderId="6" xfId="0" applyFont="1" applyBorder="1" applyAlignment="1">
      <alignment horizontal="left" vertical="top" wrapText="1"/>
    </xf>
    <xf numFmtId="0" fontId="6" fillId="0" borderId="0" xfId="0" applyFont="1" applyAlignment="1">
      <alignment horizontal="left" vertical="center" wrapText="1"/>
    </xf>
    <xf numFmtId="0" fontId="6" fillId="0" borderId="25" xfId="0" applyFont="1" applyBorder="1" applyAlignment="1">
      <alignment horizontal="left" vertical="top" wrapText="1"/>
    </xf>
    <xf numFmtId="0" fontId="49" fillId="7" borderId="4" xfId="0" applyFont="1" applyFill="1" applyBorder="1"/>
    <xf numFmtId="0" fontId="6" fillId="0" borderId="6" xfId="0" applyFont="1" applyBorder="1" applyAlignment="1">
      <alignment horizontal="left" vertical="center" wrapText="1"/>
    </xf>
    <xf numFmtId="0" fontId="50" fillId="0" borderId="0" xfId="0" applyFont="1" applyAlignment="1">
      <alignment vertical="center"/>
    </xf>
    <xf numFmtId="0" fontId="6" fillId="11" borderId="13" xfId="0" applyFont="1" applyFill="1" applyBorder="1"/>
    <xf numFmtId="0" fontId="8" fillId="11" borderId="13" xfId="0" applyFont="1" applyFill="1" applyBorder="1"/>
    <xf numFmtId="0" fontId="6" fillId="0" borderId="0" xfId="0" applyFont="1" applyAlignment="1">
      <alignment horizontal="center" wrapText="1"/>
    </xf>
    <xf numFmtId="0" fontId="8" fillId="0" borderId="0" xfId="0" applyFont="1" applyAlignment="1">
      <alignment horizontal="center" vertical="center"/>
    </xf>
    <xf numFmtId="0" fontId="6" fillId="0" borderId="6" xfId="0" applyFont="1" applyBorder="1" applyAlignment="1">
      <alignment wrapText="1"/>
    </xf>
    <xf numFmtId="0" fontId="31" fillId="7" borderId="4" xfId="0" applyFont="1" applyFill="1" applyBorder="1" applyAlignment="1">
      <alignment horizontal="left" vertical="center"/>
    </xf>
    <xf numFmtId="0" fontId="6" fillId="0" borderId="7" xfId="0" applyFont="1" applyBorder="1" applyAlignment="1">
      <alignment horizontal="left" vertical="top" wrapText="1"/>
    </xf>
    <xf numFmtId="0" fontId="6" fillId="0" borderId="7" xfId="0" applyFont="1" applyBorder="1" applyAlignment="1">
      <alignment horizontal="center" vertical="center" wrapText="1"/>
    </xf>
    <xf numFmtId="0" fontId="8" fillId="11" borderId="13" xfId="0" applyFont="1" applyFill="1" applyBorder="1" applyAlignment="1">
      <alignment horizontal="center" vertical="center"/>
    </xf>
    <xf numFmtId="0" fontId="31" fillId="8" borderId="4" xfId="0" applyFont="1" applyFill="1" applyBorder="1" applyAlignment="1">
      <alignment horizontal="left" vertical="top"/>
    </xf>
    <xf numFmtId="0" fontId="51" fillId="8" borderId="13" xfId="0" applyFont="1" applyFill="1" applyBorder="1" applyAlignment="1">
      <alignment vertical="center"/>
    </xf>
    <xf numFmtId="0" fontId="6" fillId="10" borderId="4" xfId="0" applyFont="1" applyFill="1" applyBorder="1" applyAlignment="1">
      <alignment horizontal="center" vertical="top"/>
    </xf>
    <xf numFmtId="0" fontId="8" fillId="10" borderId="4" xfId="0" applyFont="1" applyFill="1" applyBorder="1" applyAlignment="1">
      <alignment horizontal="center" vertical="top"/>
    </xf>
    <xf numFmtId="0" fontId="8" fillId="10" borderId="15" xfId="0" applyFont="1" applyFill="1" applyBorder="1" applyAlignment="1">
      <alignment horizontal="center" vertical="center"/>
    </xf>
    <xf numFmtId="0" fontId="6" fillId="0" borderId="0" xfId="0" applyFont="1" applyAlignment="1">
      <alignment horizontal="center" vertical="center"/>
    </xf>
    <xf numFmtId="0" fontId="52" fillId="0" borderId="0" xfId="0" applyFont="1" applyAlignment="1">
      <alignment horizontal="left" vertical="center" wrapText="1"/>
    </xf>
    <xf numFmtId="0" fontId="6" fillId="0" borderId="0" xfId="0" applyFont="1" applyAlignment="1">
      <alignment horizontal="left" vertical="center"/>
    </xf>
    <xf numFmtId="0" fontId="53" fillId="0" borderId="0" xfId="0" applyFont="1" applyAlignment="1">
      <alignment horizontal="left" vertical="top" wrapText="1"/>
    </xf>
    <xf numFmtId="0" fontId="6" fillId="0" borderId="6" xfId="0" applyFont="1" applyBorder="1" applyAlignment="1">
      <alignment horizontal="center" vertical="center"/>
    </xf>
    <xf numFmtId="0" fontId="54" fillId="0" borderId="6" xfId="0" applyFont="1" applyBorder="1" applyAlignment="1">
      <alignment horizontal="left" vertical="center"/>
    </xf>
    <xf numFmtId="0" fontId="55" fillId="0" borderId="0" xfId="0" applyFont="1" applyAlignment="1">
      <alignment horizontal="left" vertical="center"/>
    </xf>
    <xf numFmtId="0" fontId="6" fillId="11" borderId="13" xfId="0" applyFont="1" applyFill="1" applyBorder="1" applyAlignment="1">
      <alignment horizontal="center"/>
    </xf>
    <xf numFmtId="0" fontId="36" fillId="7" borderId="12" xfId="0" applyFont="1" applyFill="1" applyBorder="1"/>
    <xf numFmtId="0" fontId="36" fillId="0" borderId="0" xfId="0" applyFont="1"/>
    <xf numFmtId="0" fontId="32" fillId="7" borderId="4" xfId="0" applyFont="1" applyFill="1" applyBorder="1"/>
    <xf numFmtId="0" fontId="32" fillId="0" borderId="0" xfId="0" applyFont="1"/>
    <xf numFmtId="0" fontId="6" fillId="0" borderId="6" xfId="0" applyFont="1" applyBorder="1" applyAlignment="1">
      <alignment horizontal="center"/>
    </xf>
    <xf numFmtId="0" fontId="0" fillId="0" borderId="0" xfId="0" applyFont="1" applyAlignment="1"/>
    <xf numFmtId="0" fontId="6" fillId="0" borderId="0" xfId="0" applyFont="1" applyAlignment="1">
      <alignment horizontal="left" vertical="top" wrapText="1"/>
    </xf>
    <xf numFmtId="0" fontId="58" fillId="0" borderId="0" xfId="0" applyFont="1" applyAlignment="1">
      <alignment horizontal="left" vertical="top" wrapText="1"/>
    </xf>
    <xf numFmtId="0" fontId="58" fillId="0" borderId="6" xfId="0" applyFont="1" applyBorder="1" applyAlignment="1">
      <alignment horizontal="left" vertical="top" wrapText="1"/>
    </xf>
    <xf numFmtId="0" fontId="59" fillId="0" borderId="6" xfId="0" applyFont="1" applyBorder="1" applyAlignment="1">
      <alignment vertical="center"/>
    </xf>
    <xf numFmtId="0" fontId="60" fillId="0" borderId="6" xfId="0" applyFont="1" applyBorder="1" applyAlignment="1">
      <alignment vertical="center" wrapText="1"/>
    </xf>
    <xf numFmtId="0" fontId="58" fillId="0" borderId="0" xfId="0" applyFont="1" applyAlignment="1">
      <alignment wrapText="1"/>
    </xf>
    <xf numFmtId="0" fontId="0" fillId="0" borderId="0" xfId="0" applyFont="1" applyAlignment="1"/>
    <xf numFmtId="0" fontId="6" fillId="0" borderId="0" xfId="0" applyFont="1" applyAlignment="1">
      <alignment horizontal="left" vertical="top" wrapText="1"/>
    </xf>
    <xf numFmtId="0" fontId="61" fillId="0" borderId="0" xfId="0" applyFont="1" applyAlignment="1">
      <alignment horizontal="left" vertical="top" wrapText="1"/>
    </xf>
    <xf numFmtId="0" fontId="58" fillId="0" borderId="0" xfId="0" applyFont="1"/>
    <xf numFmtId="0" fontId="62" fillId="7" borderId="4" xfId="0" applyFont="1" applyFill="1" applyBorder="1" applyAlignment="1">
      <alignment horizontal="left" vertical="center"/>
    </xf>
    <xf numFmtId="0" fontId="0" fillId="0" borderId="0" xfId="0" applyFont="1" applyAlignment="1">
      <alignment wrapText="1"/>
    </xf>
    <xf numFmtId="0" fontId="6" fillId="0" borderId="13" xfId="0" applyFont="1" applyFill="1" applyBorder="1"/>
    <xf numFmtId="0" fontId="8" fillId="0" borderId="13" xfId="0" applyFont="1" applyFill="1" applyBorder="1"/>
    <xf numFmtId="0" fontId="8" fillId="0" borderId="17" xfId="0" applyFont="1" applyFill="1" applyBorder="1" applyAlignment="1">
      <alignment horizontal="center"/>
    </xf>
    <xf numFmtId="0" fontId="8" fillId="0" borderId="13" xfId="0" applyFont="1" applyFill="1" applyBorder="1" applyAlignment="1">
      <alignment horizontal="center"/>
    </xf>
    <xf numFmtId="0" fontId="0" fillId="0" borderId="0" xfId="0" applyFont="1" applyFill="1" applyAlignment="1"/>
    <xf numFmtId="0" fontId="58" fillId="0" borderId="13" xfId="0" applyFont="1" applyFill="1" applyBorder="1"/>
    <xf numFmtId="0" fontId="58" fillId="0" borderId="13" xfId="0" applyFont="1" applyFill="1" applyBorder="1" applyAlignment="1">
      <alignment horizontal="center"/>
    </xf>
    <xf numFmtId="0" fontId="58" fillId="0" borderId="0" xfId="0" applyFont="1" applyAlignment="1">
      <alignment horizontal="left" vertical="top" wrapText="1"/>
    </xf>
    <xf numFmtId="0" fontId="61" fillId="0" borderId="0" xfId="0" applyFont="1" applyAlignment="1">
      <alignment wrapText="1"/>
    </xf>
    <xf numFmtId="2" fontId="6" fillId="0" borderId="0" xfId="0" applyNumberFormat="1" applyFont="1" applyAlignment="1">
      <alignment horizontal="center" vertical="center" wrapText="1"/>
    </xf>
    <xf numFmtId="0" fontId="58" fillId="0" borderId="0" xfId="0" applyFont="1" applyAlignment="1">
      <alignment vertical="top" wrapText="1"/>
    </xf>
    <xf numFmtId="1" fontId="6" fillId="0" borderId="0" xfId="0" applyNumberFormat="1" applyFont="1" applyAlignment="1">
      <alignment horizontal="center" vertical="center" wrapText="1"/>
    </xf>
    <xf numFmtId="0" fontId="6" fillId="9" borderId="6" xfId="0" applyFont="1" applyFill="1" applyBorder="1"/>
    <xf numFmtId="0" fontId="6" fillId="10" borderId="6" xfId="0" applyFont="1" applyFill="1" applyBorder="1"/>
    <xf numFmtId="0" fontId="6" fillId="7" borderId="6" xfId="0" applyFont="1" applyFill="1" applyBorder="1"/>
    <xf numFmtId="0" fontId="58" fillId="0" borderId="0" xfId="0" applyFont="1" applyAlignment="1">
      <alignment horizontal="left" vertical="top"/>
    </xf>
    <xf numFmtId="0" fontId="6" fillId="0" borderId="13" xfId="0" applyFont="1" applyBorder="1" applyAlignment="1">
      <alignment horizontal="left" vertical="top"/>
    </xf>
    <xf numFmtId="0" fontId="58" fillId="0" borderId="0" xfId="0" applyFont="1" applyAlignment="1">
      <alignment horizontal="left"/>
    </xf>
    <xf numFmtId="0" fontId="58" fillId="0" borderId="6" xfId="0" applyFont="1" applyBorder="1" applyAlignment="1">
      <alignment horizontal="left" vertical="top"/>
    </xf>
    <xf numFmtId="0" fontId="6" fillId="0" borderId="18" xfId="0" applyFont="1" applyFill="1" applyBorder="1" applyAlignment="1">
      <alignment horizontal="center" vertical="center"/>
    </xf>
    <xf numFmtId="0" fontId="6" fillId="0" borderId="17" xfId="0" applyFont="1" applyFill="1" applyBorder="1" applyAlignment="1">
      <alignment horizontal="center" vertical="center"/>
    </xf>
    <xf numFmtId="0" fontId="41" fillId="8" borderId="13" xfId="0" applyFont="1" applyFill="1" applyBorder="1" applyAlignment="1">
      <alignment horizontal="center" vertical="center"/>
    </xf>
    <xf numFmtId="0" fontId="0" fillId="0" borderId="0" xfId="0" applyFont="1" applyAlignment="1">
      <alignment horizontal="center" vertical="center"/>
    </xf>
    <xf numFmtId="0" fontId="8" fillId="9" borderId="4" xfId="0" applyFont="1" applyFill="1" applyBorder="1" applyAlignment="1">
      <alignment horizontal="center" vertical="center"/>
    </xf>
    <xf numFmtId="0" fontId="8" fillId="10" borderId="4" xfId="0" applyFont="1" applyFill="1" applyBorder="1" applyAlignment="1">
      <alignment horizontal="center" vertical="center"/>
    </xf>
    <xf numFmtId="0" fontId="31" fillId="7" borderId="4" xfId="0" applyFont="1" applyFill="1" applyBorder="1" applyAlignment="1">
      <alignment horizontal="center" vertical="center"/>
    </xf>
    <xf numFmtId="0" fontId="31" fillId="7" borderId="12"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19" xfId="0" applyFont="1" applyFill="1" applyBorder="1" applyAlignment="1">
      <alignment horizontal="center" vertical="center"/>
    </xf>
    <xf numFmtId="0" fontId="8" fillId="0" borderId="16" xfId="0" applyFont="1" applyFill="1" applyBorder="1" applyAlignment="1">
      <alignment horizontal="center" vertical="center"/>
    </xf>
    <xf numFmtId="0" fontId="64" fillId="8" borderId="13" xfId="0" applyFont="1" applyFill="1" applyBorder="1"/>
    <xf numFmtId="0" fontId="8" fillId="0" borderId="18" xfId="0" applyFont="1" applyFill="1" applyBorder="1" applyAlignment="1">
      <alignment horizontal="center" vertical="center"/>
    </xf>
    <xf numFmtId="0" fontId="58" fillId="0" borderId="13" xfId="0" applyFont="1" applyFill="1" applyBorder="1" applyAlignment="1">
      <alignment horizontal="left" vertical="top" wrapText="1"/>
    </xf>
    <xf numFmtId="0" fontId="58" fillId="0" borderId="6" xfId="0" applyFont="1" applyBorder="1" applyAlignment="1">
      <alignment horizontal="left" vertical="top"/>
    </xf>
    <xf numFmtId="0" fontId="8" fillId="0" borderId="22" xfId="0" applyFont="1" applyFill="1" applyBorder="1" applyAlignment="1">
      <alignment horizontal="center" vertical="center"/>
    </xf>
    <xf numFmtId="0" fontId="58" fillId="0" borderId="0" xfId="0" applyFont="1" applyFill="1" applyAlignment="1">
      <alignment horizontal="left" vertical="top"/>
    </xf>
    <xf numFmtId="0" fontId="6" fillId="10" borderId="27" xfId="0" applyFont="1" applyFill="1" applyBorder="1"/>
    <xf numFmtId="0" fontId="8" fillId="10" borderId="27" xfId="0" applyFont="1" applyFill="1" applyBorder="1"/>
    <xf numFmtId="0" fontId="63" fillId="10" borderId="27" xfId="0" applyFont="1" applyFill="1" applyBorder="1"/>
    <xf numFmtId="0" fontId="63" fillId="10" borderId="4" xfId="0" applyFont="1" applyFill="1" applyBorder="1"/>
    <xf numFmtId="0" fontId="58" fillId="0" borderId="13" xfId="0" applyFont="1" applyBorder="1" applyAlignment="1">
      <alignment vertical="top"/>
    </xf>
    <xf numFmtId="0" fontId="58" fillId="0" borderId="13" xfId="0" applyFont="1" applyBorder="1" applyAlignment="1">
      <alignment horizontal="left" vertical="top"/>
    </xf>
    <xf numFmtId="0" fontId="58" fillId="0" borderId="28" xfId="0" applyFont="1" applyBorder="1" applyAlignment="1">
      <alignment vertical="top"/>
    </xf>
    <xf numFmtId="0" fontId="47" fillId="7" borderId="6" xfId="0" applyFont="1" applyFill="1" applyBorder="1"/>
    <xf numFmtId="0" fontId="62" fillId="7" borderId="4" xfId="0" applyFont="1" applyFill="1" applyBorder="1" applyAlignment="1">
      <alignment vertical="top"/>
    </xf>
    <xf numFmtId="0" fontId="65" fillId="0" borderId="0" xfId="0" applyFont="1" applyAlignment="1">
      <alignment wrapText="1"/>
    </xf>
    <xf numFmtId="0" fontId="65" fillId="0" borderId="6" xfId="0" applyFont="1" applyBorder="1" applyAlignment="1">
      <alignment wrapText="1"/>
    </xf>
    <xf numFmtId="0" fontId="63" fillId="0" borderId="17" xfId="0" applyFont="1" applyFill="1" applyBorder="1" applyAlignment="1">
      <alignment horizontal="center" vertical="center"/>
    </xf>
    <xf numFmtId="0" fontId="58" fillId="0" borderId="13" xfId="0" applyFont="1" applyFill="1" applyBorder="1" applyAlignment="1">
      <alignment wrapText="1"/>
    </xf>
    <xf numFmtId="0" fontId="58" fillId="0" borderId="13" xfId="0" applyFont="1" applyFill="1" applyBorder="1" applyAlignment="1">
      <alignment horizontal="left" vertical="top"/>
    </xf>
    <xf numFmtId="0" fontId="58" fillId="0" borderId="6" xfId="0" applyFont="1" applyBorder="1" applyAlignment="1">
      <alignment vertical="top" wrapText="1"/>
    </xf>
    <xf numFmtId="0" fontId="61" fillId="0" borderId="6" xfId="0" applyFont="1" applyBorder="1" applyAlignment="1">
      <alignment horizontal="left" vertical="top" wrapText="1"/>
    </xf>
    <xf numFmtId="0" fontId="58" fillId="0" borderId="17" xfId="0" applyFont="1" applyFill="1" applyBorder="1" applyAlignment="1">
      <alignment horizontal="center"/>
    </xf>
    <xf numFmtId="0" fontId="2" fillId="0" borderId="0" xfId="0" applyFont="1" applyFill="1" applyAlignment="1"/>
    <xf numFmtId="0" fontId="0" fillId="0" borderId="13" xfId="0" applyFont="1" applyBorder="1" applyAlignment="1"/>
    <xf numFmtId="0" fontId="6" fillId="0" borderId="13" xfId="0" applyFont="1" applyBorder="1" applyAlignment="1">
      <alignment horizontal="left" vertical="top" wrapText="1"/>
    </xf>
    <xf numFmtId="0" fontId="6" fillId="0" borderId="13" xfId="0" applyFont="1" applyBorder="1" applyAlignment="1">
      <alignment horizontal="center" vertical="center" wrapText="1"/>
    </xf>
    <xf numFmtId="0" fontId="6" fillId="0" borderId="13" xfId="0" applyFont="1" applyBorder="1" applyAlignment="1">
      <alignment vertical="top" wrapText="1"/>
    </xf>
    <xf numFmtId="0" fontId="6" fillId="0" borderId="13" xfId="0" applyFont="1" applyBorder="1"/>
    <xf numFmtId="0" fontId="0" fillId="0" borderId="13" xfId="0" applyFont="1" applyFill="1" applyBorder="1" applyAlignment="1"/>
    <xf numFmtId="0" fontId="8" fillId="10" borderId="29" xfId="0" applyFont="1" applyFill="1" applyBorder="1" applyAlignment="1">
      <alignment horizontal="center"/>
    </xf>
    <xf numFmtId="0" fontId="8" fillId="10" borderId="27" xfId="0" applyFont="1" applyFill="1" applyBorder="1" applyAlignment="1">
      <alignment horizontal="center"/>
    </xf>
    <xf numFmtId="0" fontId="8" fillId="0" borderId="26" xfId="0" applyFont="1" applyFill="1" applyBorder="1" applyAlignment="1">
      <alignment horizontal="center" vertical="center"/>
    </xf>
    <xf numFmtId="0" fontId="6" fillId="0" borderId="5" xfId="0" applyFont="1" applyBorder="1" applyAlignment="1">
      <alignment wrapText="1"/>
    </xf>
    <xf numFmtId="0" fontId="1" fillId="0" borderId="0" xfId="0" applyFont="1" applyAlignment="1">
      <alignment wrapText="1"/>
    </xf>
    <xf numFmtId="0" fontId="6" fillId="11" borderId="13" xfId="0" applyFont="1" applyFill="1" applyBorder="1" applyAlignment="1">
      <alignment vertical="top" wrapText="1"/>
    </xf>
    <xf numFmtId="0" fontId="64" fillId="8" borderId="13" xfId="2" applyFont="1" applyFill="1"/>
    <xf numFmtId="0" fontId="1" fillId="0" borderId="13" xfId="2"/>
    <xf numFmtId="0" fontId="42" fillId="8" borderId="13" xfId="2" applyFont="1" applyFill="1" applyAlignment="1">
      <alignment vertical="center"/>
    </xf>
    <xf numFmtId="0" fontId="43" fillId="0" borderId="13" xfId="2" applyFont="1" applyAlignment="1">
      <alignment vertical="center"/>
    </xf>
    <xf numFmtId="0" fontId="58" fillId="9" borderId="6" xfId="2" applyFont="1" applyFill="1" applyBorder="1"/>
    <xf numFmtId="0" fontId="66" fillId="9" borderId="6" xfId="2" applyFont="1" applyFill="1" applyBorder="1"/>
    <xf numFmtId="0" fontId="63" fillId="9" borderId="6" xfId="2" applyFont="1" applyFill="1" applyBorder="1"/>
    <xf numFmtId="0" fontId="58" fillId="9" borderId="6" xfId="2" applyFont="1" applyFill="1" applyBorder="1" applyAlignment="1">
      <alignment wrapText="1"/>
    </xf>
    <xf numFmtId="0" fontId="58" fillId="0" borderId="13" xfId="2" applyFont="1"/>
    <xf numFmtId="0" fontId="58" fillId="0" borderId="13" xfId="2" applyFont="1" applyAlignment="1">
      <alignment wrapText="1"/>
    </xf>
    <xf numFmtId="0" fontId="58" fillId="0" borderId="13" xfId="2" applyFont="1" applyAlignment="1">
      <alignment vertical="top"/>
    </xf>
    <xf numFmtId="0" fontId="58" fillId="10" borderId="6" xfId="2" applyFont="1" applyFill="1" applyBorder="1"/>
    <xf numFmtId="0" fontId="63" fillId="10" borderId="6" xfId="2" applyFont="1" applyFill="1" applyBorder="1"/>
    <xf numFmtId="0" fontId="58" fillId="11" borderId="13" xfId="2" applyFont="1" applyFill="1"/>
    <xf numFmtId="0" fontId="63" fillId="11" borderId="13" xfId="2" applyFont="1" applyFill="1"/>
    <xf numFmtId="0" fontId="58" fillId="0" borderId="13" xfId="2" applyFont="1" applyAlignment="1">
      <alignment horizontal="left" vertical="top"/>
    </xf>
    <xf numFmtId="0" fontId="63" fillId="10" borderId="15" xfId="2" applyFont="1" applyFill="1" applyBorder="1" applyAlignment="1">
      <alignment horizontal="center"/>
    </xf>
    <xf numFmtId="0" fontId="63" fillId="10" borderId="6" xfId="2" applyFont="1" applyFill="1" applyBorder="1" applyAlignment="1">
      <alignment horizontal="center"/>
    </xf>
    <xf numFmtId="0" fontId="58" fillId="0" borderId="13" xfId="2" applyFont="1" applyAlignment="1">
      <alignment horizontal="left" vertical="top" wrapText="1"/>
    </xf>
    <xf numFmtId="0" fontId="63" fillId="0" borderId="17" xfId="2" applyFont="1" applyBorder="1" applyAlignment="1">
      <alignment horizontal="center" vertical="center"/>
    </xf>
    <xf numFmtId="0" fontId="58" fillId="0" borderId="13" xfId="2" applyFont="1" applyAlignment="1">
      <alignment horizontal="center" vertical="center" wrapText="1"/>
    </xf>
    <xf numFmtId="0" fontId="58" fillId="0" borderId="13" xfId="2" applyFont="1" applyAlignment="1">
      <alignment vertical="top" wrapText="1"/>
    </xf>
    <xf numFmtId="0" fontId="58" fillId="0" borderId="6" xfId="2" applyFont="1" applyBorder="1"/>
    <xf numFmtId="0" fontId="58" fillId="0" borderId="6" xfId="2" applyFont="1" applyBorder="1" applyAlignment="1">
      <alignment horizontal="left" vertical="top"/>
    </xf>
    <xf numFmtId="0" fontId="58" fillId="0" borderId="6" xfId="2" applyFont="1" applyBorder="1" applyAlignment="1">
      <alignment horizontal="left" vertical="top" wrapText="1"/>
    </xf>
    <xf numFmtId="0" fontId="58" fillId="0" borderId="21" xfId="2" applyFont="1" applyBorder="1" applyAlignment="1">
      <alignment horizontal="center" vertical="center" wrapText="1"/>
    </xf>
    <xf numFmtId="0" fontId="58" fillId="0" borderId="6" xfId="2" applyFont="1" applyBorder="1" applyAlignment="1">
      <alignment vertical="top" wrapText="1"/>
    </xf>
    <xf numFmtId="0" fontId="58" fillId="0" borderId="13" xfId="2" applyFont="1" applyAlignment="1">
      <alignment horizontal="center" vertical="center"/>
    </xf>
    <xf numFmtId="0" fontId="58" fillId="0" borderId="6" xfId="2" applyFont="1" applyBorder="1" applyAlignment="1">
      <alignment horizontal="center" vertical="center"/>
    </xf>
    <xf numFmtId="0" fontId="58" fillId="0" borderId="6" xfId="2" applyFont="1" applyBorder="1" applyAlignment="1">
      <alignment horizontal="left" vertical="center" wrapText="1"/>
    </xf>
    <xf numFmtId="0" fontId="67" fillId="0" borderId="13" xfId="2" applyFont="1" applyAlignment="1">
      <alignment horizontal="left" vertical="center"/>
    </xf>
    <xf numFmtId="0" fontId="58" fillId="0" borderId="13" xfId="2" applyFont="1" applyAlignment="1">
      <alignment horizontal="left" vertical="center"/>
    </xf>
    <xf numFmtId="0" fontId="58" fillId="7" borderId="12" xfId="2" applyFont="1" applyFill="1" applyBorder="1"/>
    <xf numFmtId="0" fontId="62" fillId="7" borderId="6" xfId="2" applyFont="1" applyFill="1" applyBorder="1" applyAlignment="1">
      <alignment horizontal="left" vertical="center"/>
    </xf>
    <xf numFmtId="0" fontId="62" fillId="7" borderId="6" xfId="2" applyFont="1" applyFill="1" applyBorder="1"/>
    <xf numFmtId="0" fontId="62" fillId="7" borderId="6" xfId="2" applyFont="1" applyFill="1" applyBorder="1" applyAlignment="1">
      <alignment vertical="top"/>
    </xf>
    <xf numFmtId="0" fontId="68" fillId="7" borderId="6" xfId="2" applyFont="1" applyFill="1" applyBorder="1"/>
    <xf numFmtId="0" fontId="68" fillId="0" borderId="13" xfId="2" applyFont="1"/>
    <xf numFmtId="0" fontId="62" fillId="7" borderId="12" xfId="2" applyFont="1" applyFill="1" applyBorder="1" applyAlignment="1">
      <alignment vertical="top"/>
    </xf>
    <xf numFmtId="0" fontId="68" fillId="7" borderId="12" xfId="2" applyFont="1" applyFill="1" applyBorder="1"/>
    <xf numFmtId="0" fontId="58" fillId="0" borderId="0" xfId="0" applyFont="1" applyAlignment="1">
      <alignment horizontal="left" vertical="center" wrapText="1"/>
    </xf>
    <xf numFmtId="0" fontId="58" fillId="0" borderId="0" xfId="0" applyFont="1" applyAlignment="1">
      <alignment horizontal="center" vertical="center"/>
    </xf>
    <xf numFmtId="0" fontId="58" fillId="0" borderId="13" xfId="1" applyNumberFormat="1" applyFont="1" applyFill="1" applyBorder="1"/>
    <xf numFmtId="0" fontId="58" fillId="0" borderId="17" xfId="1" applyNumberFormat="1" applyFont="1" applyFill="1" applyBorder="1" applyAlignment="1">
      <alignment horizontal="center"/>
    </xf>
    <xf numFmtId="0" fontId="58" fillId="0" borderId="13" xfId="1" applyNumberFormat="1" applyFont="1" applyFill="1" applyBorder="1" applyAlignment="1">
      <alignment horizontal="center"/>
    </xf>
    <xf numFmtId="0" fontId="1" fillId="0" borderId="0" xfId="1" applyNumberFormat="1" applyFont="1" applyFill="1" applyAlignment="1"/>
    <xf numFmtId="0" fontId="58" fillId="0" borderId="13" xfId="1" applyNumberFormat="1" applyFont="1" applyFill="1" applyBorder="1" applyAlignment="1">
      <alignment wrapText="1"/>
    </xf>
    <xf numFmtId="0" fontId="58" fillId="0" borderId="13" xfId="1" applyNumberFormat="1" applyFont="1" applyFill="1" applyBorder="1" applyAlignment="1">
      <alignment horizontal="left" vertical="top"/>
    </xf>
    <xf numFmtId="2" fontId="6" fillId="0" borderId="24" xfId="0" applyNumberFormat="1" applyFont="1" applyBorder="1" applyAlignment="1">
      <alignment horizontal="center" vertical="center" wrapText="1"/>
    </xf>
    <xf numFmtId="0" fontId="1" fillId="0" borderId="0" xfId="0" applyFont="1" applyFill="1" applyAlignment="1"/>
    <xf numFmtId="0" fontId="28" fillId="0" borderId="0" xfId="0" applyFont="1" applyAlignment="1">
      <alignment wrapText="1"/>
    </xf>
    <xf numFmtId="0" fontId="29" fillId="0" borderId="0" xfId="0" applyFont="1" applyAlignment="1">
      <alignment wrapText="1"/>
    </xf>
    <xf numFmtId="0" fontId="0" fillId="0" borderId="0" xfId="0" applyFont="1" applyAlignment="1"/>
    <xf numFmtId="0" fontId="35" fillId="7" borderId="14" xfId="0" applyFont="1" applyFill="1" applyBorder="1" applyAlignment="1">
      <alignment horizontal="center" vertical="top" wrapText="1"/>
    </xf>
    <xf numFmtId="0" fontId="33" fillId="7" borderId="13" xfId="0" applyFont="1" applyFill="1" applyBorder="1" applyAlignment="1">
      <alignment horizontal="center" vertical="center" wrapText="1"/>
    </xf>
    <xf numFmtId="0" fontId="33" fillId="7" borderId="11" xfId="0" applyFont="1" applyFill="1" applyBorder="1" applyAlignment="1">
      <alignment horizontal="center" vertical="center" wrapText="1"/>
    </xf>
    <xf numFmtId="0" fontId="33" fillId="7" borderId="11" xfId="0" applyFont="1" applyFill="1" applyBorder="1" applyAlignment="1">
      <alignment horizontal="center" vertical="center"/>
    </xf>
    <xf numFmtId="0" fontId="32" fillId="12" borderId="12" xfId="0" applyFont="1" applyFill="1" applyBorder="1" applyAlignment="1">
      <alignment horizontal="left" vertical="top"/>
    </xf>
    <xf numFmtId="0" fontId="32" fillId="12" borderId="12" xfId="0" applyFont="1" applyFill="1" applyBorder="1" applyAlignment="1">
      <alignment horizontal="left" vertical="top" wrapText="1"/>
    </xf>
    <xf numFmtId="0" fontId="36" fillId="12" borderId="12" xfId="0" applyFont="1" applyFill="1" applyBorder="1" applyAlignment="1">
      <alignment horizontal="left" vertical="top"/>
    </xf>
    <xf numFmtId="0" fontId="36" fillId="12" borderId="12" xfId="0" applyFont="1" applyFill="1" applyBorder="1" applyAlignment="1">
      <alignment horizontal="left" vertical="top" wrapText="1"/>
    </xf>
    <xf numFmtId="0" fontId="6" fillId="13" borderId="0" xfId="0" applyFont="1" applyFill="1"/>
    <xf numFmtId="0" fontId="6" fillId="13" borderId="0" xfId="0" applyFont="1" applyFill="1" applyAlignment="1">
      <alignment wrapText="1"/>
    </xf>
    <xf numFmtId="0" fontId="0" fillId="13" borderId="0" xfId="0" applyFont="1" applyFill="1" applyAlignment="1"/>
    <xf numFmtId="0" fontId="6" fillId="13" borderId="0" xfId="0" applyFont="1" applyFill="1" applyAlignment="1">
      <alignment vertical="top"/>
    </xf>
    <xf numFmtId="0" fontId="6" fillId="13" borderId="0" xfId="0" applyFont="1" applyFill="1" applyAlignment="1">
      <alignment horizontal="left" vertical="top"/>
    </xf>
    <xf numFmtId="0" fontId="22" fillId="0" borderId="7" xfId="0" applyFont="1" applyBorder="1" applyAlignment="1">
      <alignment horizontal="center" vertical="center"/>
    </xf>
    <xf numFmtId="0" fontId="0" fillId="0" borderId="0" xfId="0" applyFont="1" applyAlignment="1"/>
    <xf numFmtId="0" fontId="20" fillId="0" borderId="7" xfId="0" applyFont="1" applyBorder="1" applyAlignment="1">
      <alignment vertical="center" wrapText="1"/>
    </xf>
    <xf numFmtId="0" fontId="27" fillId="0" borderId="6" xfId="0" applyFont="1" applyBorder="1"/>
    <xf numFmtId="0" fontId="31" fillId="7" borderId="9" xfId="0" applyFont="1" applyFill="1" applyBorder="1" applyAlignment="1">
      <alignment horizontal="left" vertical="top"/>
    </xf>
    <xf numFmtId="0" fontId="27" fillId="0" borderId="5" xfId="0" applyFont="1" applyBorder="1"/>
    <xf numFmtId="0" fontId="27" fillId="0" borderId="10" xfId="0" applyFont="1" applyBorder="1"/>
    <xf numFmtId="0" fontId="6" fillId="0" borderId="12" xfId="0" applyFont="1" applyBorder="1" applyAlignment="1">
      <alignment horizontal="left" vertical="top"/>
    </xf>
    <xf numFmtId="0" fontId="58" fillId="0" borderId="8" xfId="0" applyFont="1" applyBorder="1" applyAlignment="1">
      <alignment vertical="top" wrapText="1"/>
    </xf>
    <xf numFmtId="0" fontId="0" fillId="0" borderId="8" xfId="0" applyFont="1" applyBorder="1" applyAlignment="1"/>
    <xf numFmtId="0" fontId="6" fillId="0" borderId="8" xfId="0" applyFont="1" applyBorder="1" applyAlignment="1">
      <alignment horizontal="left" vertical="top"/>
    </xf>
    <xf numFmtId="0" fontId="58" fillId="0" borderId="13" xfId="0" applyFont="1" applyBorder="1" applyAlignment="1">
      <alignment horizontal="left" vertical="top"/>
    </xf>
    <xf numFmtId="0" fontId="6" fillId="0" borderId="13" xfId="0" applyFont="1" applyBorder="1" applyAlignment="1">
      <alignment horizontal="left" vertical="top"/>
    </xf>
    <xf numFmtId="0" fontId="6" fillId="0" borderId="6" xfId="0" applyFont="1" applyBorder="1" applyAlignment="1">
      <alignment horizontal="left" vertical="top"/>
    </xf>
    <xf numFmtId="0" fontId="39" fillId="0" borderId="13" xfId="0" applyFont="1" applyBorder="1" applyAlignment="1">
      <alignment horizontal="left" vertical="top"/>
    </xf>
    <xf numFmtId="0" fontId="0" fillId="0" borderId="8" xfId="0" applyFont="1" applyBorder="1" applyAlignment="1">
      <alignment wrapText="1"/>
    </xf>
    <xf numFmtId="0" fontId="58" fillId="0" borderId="8" xfId="0" applyFont="1" applyFill="1" applyBorder="1" applyAlignment="1">
      <alignment horizontal="left" vertical="top"/>
    </xf>
    <xf numFmtId="0" fontId="58" fillId="0" borderId="6" xfId="0" applyFont="1" applyBorder="1" applyAlignment="1">
      <alignment horizontal="left" vertical="top"/>
    </xf>
    <xf numFmtId="0" fontId="6" fillId="0" borderId="13" xfId="0" applyFont="1" applyFill="1" applyBorder="1" applyAlignment="1">
      <alignment horizontal="left" vertical="top"/>
    </xf>
    <xf numFmtId="0" fontId="58" fillId="0" borderId="8" xfId="0" applyFont="1" applyBorder="1" applyAlignment="1">
      <alignment horizontal="left" vertical="top"/>
    </xf>
    <xf numFmtId="0" fontId="58" fillId="0" borderId="0" xfId="0" applyFont="1" applyAlignment="1">
      <alignment horizontal="left" vertical="top" wrapText="1"/>
    </xf>
    <xf numFmtId="0" fontId="6" fillId="0" borderId="13" xfId="0" applyFont="1" applyBorder="1" applyAlignment="1">
      <alignment horizontal="center" vertical="top"/>
    </xf>
    <xf numFmtId="0" fontId="58" fillId="0" borderId="8" xfId="0" applyFont="1" applyFill="1" applyBorder="1" applyAlignment="1">
      <alignment horizontal="left"/>
    </xf>
    <xf numFmtId="0" fontId="6" fillId="0" borderId="0" xfId="0" applyFont="1" applyAlignment="1">
      <alignment horizontal="left" vertical="top" wrapText="1"/>
    </xf>
    <xf numFmtId="0" fontId="61" fillId="0" borderId="6" xfId="0" applyFont="1" applyBorder="1" applyAlignment="1">
      <alignment horizontal="left" vertical="top"/>
    </xf>
    <xf numFmtId="0" fontId="58" fillId="0" borderId="13" xfId="2" applyFont="1" applyAlignment="1">
      <alignment horizontal="left" vertical="top" wrapText="1"/>
    </xf>
    <xf numFmtId="0" fontId="1" fillId="0" borderId="13" xfId="2"/>
    <xf numFmtId="0" fontId="58" fillId="0" borderId="28" xfId="0" applyFont="1" applyFill="1" applyBorder="1" applyAlignment="1">
      <alignment horizontal="left" vertical="top"/>
    </xf>
    <xf numFmtId="0" fontId="8" fillId="10" borderId="6" xfId="0" applyFont="1" applyFill="1" applyBorder="1" applyAlignment="1">
      <alignment horizontal="center"/>
    </xf>
    <xf numFmtId="0" fontId="2" fillId="0" borderId="0" xfId="0" applyFont="1" applyAlignment="1">
      <alignment horizontal="left" vertical="top"/>
    </xf>
    <xf numFmtId="0" fontId="6" fillId="0" borderId="8" xfId="0" applyFont="1" applyFill="1" applyBorder="1" applyAlignment="1">
      <alignment horizontal="left" vertical="top"/>
    </xf>
    <xf numFmtId="0" fontId="6" fillId="0" borderId="13" xfId="0" applyFont="1" applyBorder="1" applyAlignment="1">
      <alignment horizontal="left"/>
    </xf>
    <xf numFmtId="0" fontId="6" fillId="11" borderId="8" xfId="0" applyFont="1" applyFill="1" applyBorder="1" applyAlignment="1">
      <alignment horizontal="left" vertical="top"/>
    </xf>
    <xf numFmtId="0" fontId="6" fillId="11" borderId="8" xfId="0" applyFont="1" applyFill="1" applyBorder="1" applyAlignment="1">
      <alignment horizontal="left" vertical="center"/>
    </xf>
    <xf numFmtId="0" fontId="6" fillId="0" borderId="13" xfId="0" applyFont="1" applyBorder="1" applyAlignment="1">
      <alignment horizontal="left" vertical="center"/>
    </xf>
    <xf numFmtId="0" fontId="2" fillId="0" borderId="8" xfId="0" applyFont="1" applyBorder="1" applyAlignment="1">
      <alignment horizontal="left" vertical="top"/>
    </xf>
    <xf numFmtId="0" fontId="2" fillId="0" borderId="0" xfId="0" applyFont="1" applyAlignment="1">
      <alignment horizontal="left"/>
    </xf>
    <xf numFmtId="0" fontId="69" fillId="0" borderId="0" xfId="0" applyFont="1"/>
  </cellXfs>
  <cellStyles count="3">
    <cellStyle name="Normal" xfId="0" builtinId="0"/>
    <cellStyle name="Normal 2" xfId="2" xr:uid="{AE2BD88D-5287-49AA-982B-2BCBC434ABAB}"/>
    <cellStyle name="Porcentaje" xfId="1" builtinId="5"/>
  </cellStyles>
  <dxfs count="8">
    <dxf>
      <font>
        <color rgb="FFFF0000"/>
      </font>
      <fill>
        <patternFill patternType="none"/>
      </fill>
    </dxf>
    <dxf>
      <font>
        <color theme="6"/>
      </font>
      <fill>
        <patternFill patternType="none"/>
      </fill>
    </dxf>
    <dxf>
      <font>
        <color theme="9"/>
      </font>
      <fill>
        <patternFill patternType="none"/>
      </fill>
    </dxf>
    <dxf>
      <font>
        <color rgb="FFFF0000"/>
      </font>
      <fill>
        <patternFill patternType="none"/>
      </fill>
    </dxf>
    <dxf>
      <fill>
        <patternFill patternType="none"/>
      </fill>
    </dxf>
    <dxf>
      <font>
        <color theme="9"/>
      </font>
      <fill>
        <patternFill patternType="none"/>
      </fill>
    </dxf>
    <dxf>
      <font>
        <color rgb="FFFF0000"/>
      </font>
      <fill>
        <patternFill patternType="none"/>
      </fill>
    </dxf>
    <dxf>
      <font>
        <color rgb="FFA5A5A5"/>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customschemas.google.com/relationships/workbookmetadata" Target="metadata"/><Relationship Id="rId99" Type="http://schemas.openxmlformats.org/officeDocument/2006/relationships/calcChain" Target="calcChain.xml"/><Relationship Id="rId10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8"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152400</xdr:colOff>
      <xdr:row>22</xdr:row>
      <xdr:rowOff>0</xdr:rowOff>
    </xdr:from>
    <xdr:ext cx="323850" cy="323850"/>
    <xdr:sp macro="" textlink="">
      <xdr:nvSpPr>
        <xdr:cNvPr id="3" name="Shape 3" descr="C:\Users\bedc12\Downloads\BEdC_Color_Horizontal.JPG">
          <a:extLst>
            <a:ext uri="{FF2B5EF4-FFF2-40B4-BE49-F238E27FC236}">
              <a16:creationId xmlns:a16="http://schemas.microsoft.com/office/drawing/2014/main" id="{00000000-0008-0000-0000-000003000000}"/>
            </a:ext>
          </a:extLst>
        </xdr:cNvPr>
        <xdr:cNvSpPr/>
      </xdr:nvSpPr>
      <xdr:spPr>
        <a:xfrm>
          <a:off x="7334250" y="4029075"/>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466725</xdr:colOff>
      <xdr:row>23</xdr:row>
      <xdr:rowOff>0</xdr:rowOff>
    </xdr:from>
    <xdr:ext cx="323850" cy="323850"/>
    <xdr:sp macro="" textlink="">
      <xdr:nvSpPr>
        <xdr:cNvPr id="4" name="Shape 3" descr="C:\Users\bedc12\Downloads\BEdC_Color_Horizontal.JPG">
          <a:extLst>
            <a:ext uri="{FF2B5EF4-FFF2-40B4-BE49-F238E27FC236}">
              <a16:creationId xmlns:a16="http://schemas.microsoft.com/office/drawing/2014/main" id="{00000000-0008-0000-0000-000004000000}"/>
            </a:ext>
          </a:extLst>
        </xdr:cNvPr>
        <xdr:cNvSpPr/>
      </xdr:nvSpPr>
      <xdr:spPr>
        <a:xfrm>
          <a:off x="10048875" y="42291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152400</xdr:colOff>
      <xdr:row>21</xdr:row>
      <xdr:rowOff>0</xdr:rowOff>
    </xdr:from>
    <xdr:ext cx="323850" cy="323850"/>
    <xdr:sp macro="" textlink="">
      <xdr:nvSpPr>
        <xdr:cNvPr id="6" name="Shape 3" descr="C:\Users\bedc12\Downloads\BEdC_Color_Horizontal.JPG">
          <a:extLst>
            <a:ext uri="{FF2B5EF4-FFF2-40B4-BE49-F238E27FC236}">
              <a16:creationId xmlns:a16="http://schemas.microsoft.com/office/drawing/2014/main" id="{00000000-0008-0000-0000-000006000000}"/>
            </a:ext>
          </a:extLst>
        </xdr:cNvPr>
        <xdr:cNvSpPr/>
      </xdr:nvSpPr>
      <xdr:spPr>
        <a:xfrm>
          <a:off x="7334250" y="382905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466725</xdr:colOff>
      <xdr:row>21</xdr:row>
      <xdr:rowOff>0</xdr:rowOff>
    </xdr:from>
    <xdr:ext cx="323850" cy="323850"/>
    <xdr:sp macro="" textlink="">
      <xdr:nvSpPr>
        <xdr:cNvPr id="7" name="Shape 3" descr="C:\Users\bedc12\Downloads\BEdC_Color_Horizontal.JPG">
          <a:extLst>
            <a:ext uri="{FF2B5EF4-FFF2-40B4-BE49-F238E27FC236}">
              <a16:creationId xmlns:a16="http://schemas.microsoft.com/office/drawing/2014/main" id="{00000000-0008-0000-0000-000007000000}"/>
            </a:ext>
          </a:extLst>
        </xdr:cNvPr>
        <xdr:cNvSpPr/>
      </xdr:nvSpPr>
      <xdr:spPr>
        <a:xfrm>
          <a:off x="7648575" y="382905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editAs="oneCell">
    <xdr:from>
      <xdr:col>0</xdr:col>
      <xdr:colOff>88900</xdr:colOff>
      <xdr:row>0</xdr:row>
      <xdr:rowOff>0</xdr:rowOff>
    </xdr:from>
    <xdr:to>
      <xdr:col>5</xdr:col>
      <xdr:colOff>952500</xdr:colOff>
      <xdr:row>43</xdr:row>
      <xdr:rowOff>3327</xdr:rowOff>
    </xdr:to>
    <xdr:pic>
      <xdr:nvPicPr>
        <xdr:cNvPr id="10" name="Imagen 9">
          <a:extLst>
            <a:ext uri="{FF2B5EF4-FFF2-40B4-BE49-F238E27FC236}">
              <a16:creationId xmlns:a16="http://schemas.microsoft.com/office/drawing/2014/main" id="{D2FC2F7C-AFAA-4CF5-989B-13881ED2F454}"/>
            </a:ext>
          </a:extLst>
        </xdr:cNvPr>
        <xdr:cNvPicPr>
          <a:picLocks noChangeAspect="1"/>
        </xdr:cNvPicPr>
      </xdr:nvPicPr>
      <xdr:blipFill>
        <a:blip xmlns:r="http://schemas.openxmlformats.org/officeDocument/2006/relationships" r:embed="rId1"/>
        <a:stretch>
          <a:fillRect/>
        </a:stretch>
      </xdr:blipFill>
      <xdr:spPr>
        <a:xfrm>
          <a:off x="88900" y="0"/>
          <a:ext cx="5816600" cy="8245627"/>
        </a:xfrm>
        <a:prstGeom prst="rect">
          <a:avLst/>
        </a:prstGeom>
      </xdr:spPr>
    </xdr:pic>
    <xdr:clientData/>
  </xdr:twoCellAnchor>
  <xdr:twoCellAnchor>
    <xdr:from>
      <xdr:col>0</xdr:col>
      <xdr:colOff>342900</xdr:colOff>
      <xdr:row>16</xdr:row>
      <xdr:rowOff>152400</xdr:rowOff>
    </xdr:from>
    <xdr:to>
      <xdr:col>5</xdr:col>
      <xdr:colOff>393700</xdr:colOff>
      <xdr:row>20</xdr:row>
      <xdr:rowOff>127000</xdr:rowOff>
    </xdr:to>
    <xdr:sp macro="" textlink="">
      <xdr:nvSpPr>
        <xdr:cNvPr id="11" name="CuadroTexto 10">
          <a:extLst>
            <a:ext uri="{FF2B5EF4-FFF2-40B4-BE49-F238E27FC236}">
              <a16:creationId xmlns:a16="http://schemas.microsoft.com/office/drawing/2014/main" id="{B9D340E6-4423-4F9C-A9FF-8C74B2103533}"/>
            </a:ext>
          </a:extLst>
        </xdr:cNvPr>
        <xdr:cNvSpPr txBox="1"/>
      </xdr:nvSpPr>
      <xdr:spPr>
        <a:xfrm>
          <a:off x="342900" y="3009900"/>
          <a:ext cx="5003800" cy="685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spcBef>
              <a:spcPts val="600"/>
            </a:spcBef>
            <a:spcAft>
              <a:spcPts val="600"/>
            </a:spcAft>
          </a:pPr>
          <a:r>
            <a:rPr lang="es-ES_tradnl" sz="1200" b="1">
              <a:solidFill>
                <a:srgbClr val="0070C0"/>
              </a:solidFill>
              <a:effectLst/>
              <a:latin typeface="Arial" panose="020B0604020202020204" pitchFamily="34" charset="0"/>
              <a:ea typeface="Tw Cen MT" panose="020B0602020104020603" pitchFamily="34" charset="0"/>
            </a:rPr>
            <a:t>Anexo 3 | Herramienta simplificada para facilitar la aplicación de criterios de contribución sustancial al objetivo 1 del Reglamento de taxonomía (mitigación del cambio climático).  </a:t>
          </a:r>
        </a:p>
        <a:p>
          <a:endParaRPr lang="es-ES" sz="1000"/>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hyperlink" Target="https://eur-lex.europa.eu/resource.html?uri=cellar:d84ec73c-c773-11eb-a925-01aa75ed71a1.0007.02/DOC_2&amp;format=PDF" TargetMode="External"/><Relationship Id="rId2" Type="http://schemas.openxmlformats.org/officeDocument/2006/relationships/hyperlink" Target="https://eur-lex.europa.eu/resource.html?uri=cellar:d84ec73c-c773-11eb-a925-01aa75ed71a1.0007.02/DOC_1&amp;format=PDF" TargetMode="External"/><Relationship Id="rId1" Type="http://schemas.openxmlformats.org/officeDocument/2006/relationships/hyperlink" Target="https://eur-lex.europa.eu/legal-content/ES/TXT/?uri=celex:32020R0852" TargetMode="External"/><Relationship Id="rId6" Type="http://schemas.openxmlformats.org/officeDocument/2006/relationships/hyperlink" Target="https://ec.europa.eu/finance/docs/level-2-measures/taxonomy-regulation-delegated-act-2021-4987-annex-1-5_en.pdf" TargetMode="External"/><Relationship Id="rId5" Type="http://schemas.openxmlformats.org/officeDocument/2006/relationships/hyperlink" Target="https://ec.europa.eu/finance/docs/level-2-measures/taxonomy-regulation-delegated-act-2021-4987_en.pdf" TargetMode="External"/><Relationship Id="rId4" Type="http://schemas.openxmlformats.org/officeDocument/2006/relationships/hyperlink" Target="https://eur-lex.europa.eu/resource.html?uri=cellar:d84ec73c-c773-11eb-a925-01aa75ed71a1.0007.02/DOC_3&amp;format=PDF"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3" Type="http://schemas.openxmlformats.org/officeDocument/2006/relationships/hyperlink" Target="https://www.iso.org/standard/64148.html" TargetMode="External"/><Relationship Id="rId2" Type="http://schemas.openxmlformats.org/officeDocument/2006/relationships/hyperlink" Target="https://eur-lex.europa.eu/legal-content/ES/TXT/PDF/?uri=CELEX:32009L0031&amp;from=ES" TargetMode="External"/><Relationship Id="rId1" Type="http://schemas.openxmlformats.org/officeDocument/2006/relationships/hyperlink" Target="https://eur-lex.europa.eu/legal-content/ES/TXT/PDF/?uri=CELEX:32009L0031&amp;from=ES" TargetMode="Externa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000"/>
  <sheetViews>
    <sheetView showGridLines="0" tabSelected="1" zoomScale="50" zoomScaleNormal="50" workbookViewId="0">
      <selection activeCell="M11" sqref="M11"/>
    </sheetView>
  </sheetViews>
  <sheetFormatPr baseColWidth="10" defaultColWidth="14.44140625" defaultRowHeight="15" customHeight="1"/>
  <cols>
    <col min="1" max="6" width="14.44140625" style="298"/>
    <col min="7" max="7" width="4.33203125" style="298" customWidth="1"/>
    <col min="8" max="8" width="3.6640625" customWidth="1"/>
    <col min="9" max="9" width="31.33203125" customWidth="1"/>
    <col min="10" max="10" width="3.6640625" customWidth="1"/>
    <col min="11" max="11" width="32.33203125" customWidth="1"/>
    <col min="12" max="12" width="31.109375" customWidth="1"/>
    <col min="13" max="13" width="10.33203125" customWidth="1"/>
    <col min="14" max="33" width="13.6640625" customWidth="1"/>
  </cols>
  <sheetData>
    <row r="1" spans="8:33" ht="14.4">
      <c r="H1" s="1"/>
      <c r="I1" s="1"/>
      <c r="J1" s="1"/>
      <c r="K1" s="1"/>
      <c r="L1" s="1"/>
      <c r="M1" s="1"/>
      <c r="N1" s="1"/>
      <c r="O1" s="1"/>
      <c r="P1" s="1"/>
      <c r="Q1" s="1"/>
      <c r="R1" s="1"/>
      <c r="S1" s="1"/>
      <c r="T1" s="1"/>
      <c r="U1" s="1"/>
      <c r="V1" s="1"/>
      <c r="W1" s="1"/>
      <c r="X1" s="1"/>
      <c r="Y1" s="1"/>
      <c r="Z1" s="1"/>
      <c r="AA1" s="1"/>
      <c r="AB1" s="1"/>
      <c r="AC1" s="1"/>
      <c r="AD1" s="1"/>
      <c r="AE1" s="1"/>
      <c r="AF1" s="1"/>
      <c r="AG1" s="1"/>
    </row>
    <row r="2" spans="8:33" ht="14.4">
      <c r="H2" s="1"/>
      <c r="I2" s="1"/>
      <c r="J2" s="1"/>
      <c r="K2" s="1"/>
      <c r="L2" s="1"/>
      <c r="M2" s="1"/>
      <c r="N2" s="1"/>
      <c r="O2" s="1"/>
      <c r="P2" s="1"/>
      <c r="Q2" s="1"/>
      <c r="R2" s="1"/>
      <c r="S2" s="1"/>
      <c r="T2" s="1"/>
      <c r="U2" s="1"/>
      <c r="V2" s="1"/>
      <c r="W2" s="1"/>
      <c r="X2" s="1"/>
      <c r="Y2" s="1"/>
      <c r="Z2" s="1"/>
      <c r="AA2" s="1"/>
      <c r="AB2" s="1"/>
      <c r="AC2" s="1"/>
      <c r="AD2" s="1"/>
      <c r="AE2" s="1"/>
      <c r="AF2" s="1"/>
      <c r="AG2" s="1"/>
    </row>
    <row r="3" spans="8:33" ht="14.4">
      <c r="H3" s="1"/>
      <c r="I3" s="1"/>
      <c r="J3" s="1"/>
      <c r="K3" s="1"/>
      <c r="L3" s="1"/>
      <c r="M3" s="1"/>
      <c r="N3" s="1"/>
      <c r="O3" s="1"/>
      <c r="P3" s="1"/>
      <c r="Q3" s="1"/>
      <c r="R3" s="1"/>
      <c r="S3" s="1"/>
      <c r="T3" s="1"/>
      <c r="U3" s="1"/>
      <c r="V3" s="1"/>
      <c r="W3" s="1"/>
      <c r="X3" s="1"/>
      <c r="Y3" s="1"/>
      <c r="Z3" s="1"/>
      <c r="AA3" s="1"/>
      <c r="AB3" s="1"/>
      <c r="AC3" s="1"/>
      <c r="AD3" s="1"/>
      <c r="AE3" s="1"/>
      <c r="AF3" s="1"/>
      <c r="AG3" s="1"/>
    </row>
    <row r="4" spans="8:33" ht="14.4">
      <c r="H4" s="1"/>
      <c r="I4" s="1"/>
      <c r="J4" s="1"/>
      <c r="K4" s="1"/>
      <c r="L4" s="1"/>
      <c r="M4" s="1"/>
      <c r="N4" s="1"/>
      <c r="O4" s="1"/>
      <c r="P4" s="1"/>
      <c r="Q4" s="1"/>
      <c r="R4" s="1"/>
      <c r="S4" s="1"/>
      <c r="T4" s="1"/>
      <c r="U4" s="1"/>
      <c r="V4" s="1"/>
      <c r="W4" s="1"/>
      <c r="X4" s="1"/>
      <c r="Y4" s="1"/>
      <c r="Z4" s="1"/>
      <c r="AA4" s="1"/>
      <c r="AB4" s="1"/>
      <c r="AC4" s="1"/>
      <c r="AD4" s="1"/>
      <c r="AE4" s="1"/>
      <c r="AF4" s="1"/>
      <c r="AG4" s="1"/>
    </row>
    <row r="5" spans="8:33" ht="14.4">
      <c r="H5" s="1"/>
      <c r="I5" s="1"/>
      <c r="J5" s="1"/>
      <c r="K5" s="1"/>
      <c r="L5" s="1"/>
      <c r="M5" s="1"/>
      <c r="N5" s="1"/>
      <c r="O5" s="1"/>
      <c r="P5" s="1"/>
      <c r="Q5" s="1"/>
      <c r="R5" s="1"/>
      <c r="S5" s="1"/>
      <c r="T5" s="1"/>
      <c r="U5" s="1"/>
      <c r="V5" s="1"/>
      <c r="W5" s="1"/>
      <c r="X5" s="1"/>
      <c r="Y5" s="1"/>
      <c r="Z5" s="1"/>
      <c r="AA5" s="1"/>
      <c r="AB5" s="1"/>
      <c r="AC5" s="1"/>
      <c r="AD5" s="1"/>
      <c r="AE5" s="1"/>
      <c r="AF5" s="1"/>
      <c r="AG5" s="1"/>
    </row>
    <row r="6" spans="8:33" ht="14.4">
      <c r="H6" s="1"/>
      <c r="I6" s="1"/>
      <c r="J6" s="1"/>
      <c r="K6" s="1"/>
      <c r="L6" s="1"/>
      <c r="M6" s="1"/>
      <c r="N6" s="1"/>
      <c r="O6" s="1"/>
      <c r="P6" s="1"/>
      <c r="Q6" s="1"/>
      <c r="R6" s="1"/>
      <c r="S6" s="1"/>
      <c r="T6" s="1"/>
      <c r="U6" s="1"/>
      <c r="V6" s="1"/>
      <c r="W6" s="1"/>
      <c r="X6" s="1"/>
      <c r="Y6" s="1"/>
      <c r="Z6" s="1"/>
      <c r="AA6" s="1"/>
      <c r="AB6" s="1"/>
      <c r="AC6" s="1"/>
      <c r="AD6" s="1"/>
      <c r="AE6" s="1"/>
      <c r="AF6" s="1"/>
      <c r="AG6" s="1"/>
    </row>
    <row r="7" spans="8:33" ht="14.4">
      <c r="H7" s="1"/>
      <c r="I7" s="1"/>
      <c r="J7" s="1"/>
      <c r="K7" s="1"/>
      <c r="L7" s="1"/>
      <c r="M7" s="1"/>
      <c r="N7" s="1"/>
      <c r="O7" s="1"/>
      <c r="P7" s="1"/>
      <c r="Q7" s="1"/>
      <c r="R7" s="1"/>
      <c r="S7" s="1"/>
      <c r="T7" s="1"/>
      <c r="U7" s="1"/>
      <c r="V7" s="1"/>
      <c r="W7" s="1"/>
      <c r="X7" s="1"/>
      <c r="Y7" s="1"/>
      <c r="Z7" s="1"/>
      <c r="AA7" s="1"/>
      <c r="AB7" s="1"/>
      <c r="AC7" s="1"/>
      <c r="AD7" s="1"/>
      <c r="AE7" s="1"/>
      <c r="AF7" s="1"/>
      <c r="AG7" s="1"/>
    </row>
    <row r="8" spans="8:33" ht="14.4">
      <c r="H8" s="1"/>
      <c r="I8" s="1"/>
      <c r="J8" s="1"/>
      <c r="K8" s="1"/>
      <c r="L8" s="1"/>
      <c r="M8" s="1"/>
      <c r="N8" s="1"/>
      <c r="O8" s="1"/>
      <c r="P8" s="1"/>
      <c r="Q8" s="1"/>
      <c r="R8" s="1"/>
      <c r="S8" s="1"/>
      <c r="T8" s="1"/>
      <c r="U8" s="1"/>
      <c r="V8" s="1"/>
      <c r="W8" s="1"/>
      <c r="X8" s="1"/>
      <c r="Y8" s="1"/>
      <c r="Z8" s="1"/>
      <c r="AA8" s="1"/>
      <c r="AB8" s="1"/>
      <c r="AC8" s="1"/>
      <c r="AD8" s="1"/>
      <c r="AE8" s="1"/>
      <c r="AF8" s="1"/>
      <c r="AG8" s="1"/>
    </row>
    <row r="9" spans="8:33" ht="14.4">
      <c r="H9" s="1"/>
      <c r="I9" s="1"/>
      <c r="J9" s="1"/>
      <c r="K9" s="1"/>
      <c r="L9" s="1"/>
      <c r="M9" s="1"/>
      <c r="N9" s="1"/>
      <c r="O9" s="1"/>
      <c r="P9" s="1"/>
      <c r="Q9" s="1"/>
      <c r="R9" s="1"/>
      <c r="S9" s="1"/>
      <c r="T9" s="1"/>
      <c r="U9" s="1"/>
      <c r="V9" s="1"/>
      <c r="W9" s="1"/>
      <c r="X9" s="1"/>
      <c r="Y9" s="1"/>
      <c r="Z9" s="1"/>
      <c r="AA9" s="1"/>
      <c r="AB9" s="1"/>
      <c r="AC9" s="1"/>
      <c r="AD9" s="1"/>
      <c r="AE9" s="1"/>
      <c r="AF9" s="1"/>
      <c r="AG9" s="1"/>
    </row>
    <row r="10" spans="8:33" ht="14.4">
      <c r="H10" s="1"/>
      <c r="I10" s="1"/>
      <c r="J10" s="1"/>
      <c r="K10" s="1"/>
      <c r="L10" s="1"/>
      <c r="M10" s="1"/>
      <c r="N10" s="1"/>
      <c r="O10" s="1"/>
      <c r="P10" s="1"/>
      <c r="Q10" s="1"/>
      <c r="R10" s="1"/>
      <c r="S10" s="1"/>
      <c r="T10" s="1"/>
      <c r="U10" s="1"/>
      <c r="V10" s="1"/>
      <c r="W10" s="1"/>
      <c r="X10" s="1"/>
      <c r="Y10" s="1"/>
      <c r="Z10" s="1"/>
      <c r="AA10" s="1"/>
      <c r="AB10" s="1"/>
      <c r="AC10" s="1"/>
      <c r="AD10" s="1"/>
      <c r="AE10" s="1"/>
      <c r="AF10" s="1"/>
      <c r="AG10" s="1"/>
    </row>
    <row r="11" spans="8:33" ht="15" customHeight="1">
      <c r="H11" s="1"/>
      <c r="I11" s="349" t="s">
        <v>1708</v>
      </c>
      <c r="J11" s="1"/>
      <c r="K11" s="1"/>
      <c r="L11" s="1"/>
      <c r="M11" s="1"/>
      <c r="N11" s="1"/>
      <c r="O11" s="1"/>
      <c r="P11" s="1"/>
      <c r="Q11" s="1"/>
      <c r="R11" s="1"/>
      <c r="S11" s="1"/>
      <c r="T11" s="1"/>
      <c r="U11" s="1"/>
      <c r="V11" s="1"/>
      <c r="W11" s="1"/>
      <c r="X11" s="1"/>
      <c r="Y11" s="1"/>
      <c r="Z11" s="1"/>
      <c r="AA11" s="1"/>
      <c r="AB11" s="1"/>
      <c r="AC11" s="1"/>
      <c r="AD11" s="1"/>
      <c r="AE11" s="1"/>
      <c r="AF11" s="1"/>
      <c r="AG11" s="1"/>
    </row>
    <row r="12" spans="8:33" ht="14.4">
      <c r="H12" s="1"/>
      <c r="I12" s="2"/>
      <c r="J12" s="1"/>
      <c r="K12" s="1"/>
      <c r="L12" s="1"/>
      <c r="M12" s="1"/>
      <c r="N12" s="1"/>
      <c r="O12" s="1"/>
      <c r="P12" s="1"/>
      <c r="Q12" s="1"/>
      <c r="R12" s="1"/>
      <c r="S12" s="1"/>
      <c r="T12" s="1"/>
      <c r="U12" s="1"/>
      <c r="V12" s="1"/>
      <c r="W12" s="1"/>
      <c r="X12" s="1"/>
      <c r="Y12" s="1"/>
      <c r="Z12" s="1"/>
      <c r="AA12" s="1"/>
      <c r="AB12" s="1"/>
      <c r="AC12" s="1"/>
      <c r="AD12" s="1"/>
      <c r="AE12" s="1"/>
      <c r="AF12" s="1"/>
      <c r="AG12" s="1"/>
    </row>
    <row r="13" spans="8:33" ht="14.4">
      <c r="H13" s="3"/>
      <c r="I13" s="4"/>
      <c r="J13" s="5"/>
      <c r="K13" s="6"/>
      <c r="L13" s="7"/>
      <c r="M13" s="1"/>
      <c r="N13" s="1"/>
      <c r="O13" s="1"/>
      <c r="P13" s="1"/>
      <c r="Q13" s="1"/>
      <c r="R13" s="1"/>
      <c r="S13" s="1"/>
      <c r="T13" s="1"/>
      <c r="U13" s="1"/>
      <c r="V13" s="1"/>
      <c r="W13" s="1"/>
      <c r="X13" s="1"/>
      <c r="Y13" s="1"/>
      <c r="Z13" s="1"/>
      <c r="AA13" s="1"/>
      <c r="AB13" s="1"/>
      <c r="AC13" s="1"/>
      <c r="AD13" s="1"/>
      <c r="AE13" s="1"/>
      <c r="AF13" s="1"/>
      <c r="AG13" s="1"/>
    </row>
    <row r="14" spans="8:33" ht="14.4">
      <c r="H14" s="3"/>
      <c r="I14" s="8" t="s">
        <v>0</v>
      </c>
      <c r="J14" s="5"/>
      <c r="K14" s="6"/>
      <c r="L14" s="7"/>
      <c r="M14" s="1"/>
      <c r="N14" s="1"/>
      <c r="O14" s="1"/>
      <c r="P14" s="1"/>
      <c r="Q14" s="1"/>
      <c r="R14" s="1"/>
      <c r="S14" s="1"/>
      <c r="T14" s="1"/>
      <c r="U14" s="1"/>
      <c r="V14" s="1"/>
      <c r="W14" s="1"/>
      <c r="X14" s="1"/>
      <c r="Y14" s="1"/>
      <c r="Z14" s="1"/>
      <c r="AA14" s="1"/>
      <c r="AB14" s="1"/>
      <c r="AC14" s="1"/>
      <c r="AD14" s="1"/>
      <c r="AE14" s="1"/>
      <c r="AF14" s="1"/>
      <c r="AG14" s="1"/>
    </row>
    <row r="15" spans="8:33" ht="14.4">
      <c r="H15" s="1"/>
      <c r="I15" s="9"/>
      <c r="J15" s="3"/>
      <c r="K15" s="10"/>
      <c r="L15" s="11"/>
      <c r="M15" s="1"/>
      <c r="N15" s="1"/>
      <c r="O15" s="1"/>
      <c r="P15" s="1"/>
      <c r="Q15" s="1"/>
      <c r="R15" s="1"/>
      <c r="S15" s="1"/>
      <c r="T15" s="1"/>
      <c r="U15" s="1"/>
      <c r="V15" s="1"/>
      <c r="W15" s="1"/>
      <c r="X15" s="1"/>
      <c r="Y15" s="1"/>
      <c r="Z15" s="1"/>
      <c r="AA15" s="1"/>
      <c r="AB15" s="1"/>
      <c r="AC15" s="1"/>
      <c r="AD15" s="1"/>
      <c r="AE15" s="1"/>
      <c r="AF15" s="1"/>
      <c r="AG15" s="1"/>
    </row>
    <row r="16" spans="8:33" ht="14.4">
      <c r="H16" s="1"/>
      <c r="I16" s="12" t="s">
        <v>1</v>
      </c>
      <c r="J16" s="13"/>
      <c r="K16" s="14"/>
      <c r="L16" s="15"/>
      <c r="M16" s="7"/>
      <c r="N16" s="1"/>
      <c r="O16" s="1"/>
      <c r="P16" s="1"/>
      <c r="Q16" s="1"/>
      <c r="R16" s="1"/>
      <c r="S16" s="1"/>
      <c r="T16" s="1"/>
      <c r="U16" s="1"/>
      <c r="V16" s="1"/>
      <c r="W16" s="1"/>
      <c r="X16" s="1"/>
      <c r="Y16" s="1"/>
      <c r="Z16" s="1"/>
      <c r="AA16" s="1"/>
      <c r="AB16" s="1"/>
      <c r="AC16" s="1"/>
      <c r="AD16" s="1"/>
      <c r="AE16" s="1"/>
      <c r="AF16" s="1"/>
      <c r="AG16" s="1"/>
    </row>
    <row r="17" spans="8:33" ht="14.4">
      <c r="H17" s="3"/>
      <c r="I17" s="4"/>
      <c r="J17" s="5"/>
      <c r="K17" s="6"/>
      <c r="L17" s="7"/>
      <c r="M17" s="1"/>
      <c r="N17" s="1"/>
      <c r="O17" s="1"/>
      <c r="P17" s="1"/>
      <c r="Q17" s="1"/>
      <c r="R17" s="1"/>
      <c r="S17" s="1"/>
      <c r="T17" s="1"/>
      <c r="U17" s="1"/>
      <c r="V17" s="1"/>
      <c r="W17" s="1"/>
      <c r="X17" s="1"/>
      <c r="Y17" s="1"/>
      <c r="Z17" s="1"/>
      <c r="AA17" s="1"/>
      <c r="AB17" s="1"/>
      <c r="AC17" s="1"/>
      <c r="AD17" s="1"/>
      <c r="AE17" s="1"/>
      <c r="AF17" s="1"/>
      <c r="AG17" s="1"/>
    </row>
    <row r="18" spans="8:33" ht="14.4">
      <c r="H18" s="3"/>
      <c r="I18" s="16" t="s">
        <v>2</v>
      </c>
      <c r="J18" s="5"/>
      <c r="K18" s="6"/>
      <c r="L18" s="7"/>
      <c r="M18" s="1"/>
      <c r="N18" s="1"/>
      <c r="O18" s="1"/>
      <c r="P18" s="1"/>
      <c r="Q18" s="1"/>
      <c r="R18" s="1"/>
      <c r="S18" s="1"/>
      <c r="T18" s="1"/>
      <c r="U18" s="1"/>
      <c r="V18" s="1"/>
      <c r="W18" s="1"/>
      <c r="X18" s="1"/>
      <c r="Y18" s="1"/>
      <c r="Z18" s="1"/>
      <c r="AA18" s="1"/>
      <c r="AB18" s="1"/>
      <c r="AC18" s="1"/>
      <c r="AD18" s="1"/>
      <c r="AE18" s="1"/>
      <c r="AF18" s="1"/>
      <c r="AG18" s="1"/>
    </row>
    <row r="19" spans="8:33" ht="14.4">
      <c r="H19" s="3"/>
      <c r="I19" s="17"/>
      <c r="J19" s="5"/>
      <c r="K19" s="6"/>
      <c r="L19" s="7"/>
      <c r="M19" s="1"/>
      <c r="N19" s="1"/>
      <c r="O19" s="1"/>
      <c r="P19" s="1"/>
      <c r="Q19" s="1"/>
      <c r="R19" s="1"/>
      <c r="S19" s="1"/>
      <c r="T19" s="1"/>
      <c r="U19" s="1"/>
      <c r="V19" s="1"/>
      <c r="W19" s="1"/>
      <c r="X19" s="1"/>
      <c r="Y19" s="1"/>
      <c r="Z19" s="1"/>
      <c r="AA19" s="1"/>
      <c r="AB19" s="1"/>
      <c r="AC19" s="1"/>
      <c r="AD19" s="1"/>
      <c r="AE19" s="1"/>
      <c r="AF19" s="1"/>
      <c r="AG19" s="1"/>
    </row>
    <row r="20" spans="8:33" ht="14.4">
      <c r="H20" s="3"/>
      <c r="I20" s="18" t="s">
        <v>3</v>
      </c>
      <c r="J20" s="1"/>
      <c r="K20" s="1"/>
      <c r="L20" s="1"/>
      <c r="M20" s="1"/>
      <c r="N20" s="1"/>
      <c r="O20" s="1"/>
      <c r="P20" s="1"/>
      <c r="Q20" s="1"/>
      <c r="R20" s="1"/>
      <c r="S20" s="1"/>
      <c r="T20" s="1"/>
      <c r="U20" s="1"/>
      <c r="V20" s="1"/>
      <c r="W20" s="1"/>
      <c r="X20" s="1"/>
      <c r="Y20" s="1"/>
      <c r="Z20" s="1"/>
      <c r="AA20" s="1"/>
      <c r="AB20" s="1"/>
      <c r="AC20" s="1"/>
      <c r="AD20" s="1"/>
      <c r="AE20" s="1"/>
      <c r="AF20" s="1"/>
      <c r="AG20" s="1"/>
    </row>
    <row r="21" spans="8:33" ht="15.75" customHeight="1">
      <c r="H21" s="3"/>
      <c r="I21" s="17"/>
      <c r="J21" s="19"/>
      <c r="K21" s="1"/>
      <c r="L21" s="1"/>
      <c r="M21" s="1"/>
      <c r="N21" s="1"/>
      <c r="O21" s="1"/>
      <c r="P21" s="1"/>
      <c r="Q21" s="1"/>
      <c r="R21" s="1"/>
      <c r="S21" s="1"/>
      <c r="T21" s="1"/>
      <c r="U21" s="1"/>
      <c r="V21" s="1"/>
      <c r="W21" s="1"/>
      <c r="X21" s="1"/>
      <c r="Y21" s="1"/>
      <c r="Z21" s="1"/>
      <c r="AA21" s="1"/>
      <c r="AB21" s="1"/>
      <c r="AC21" s="1"/>
      <c r="AD21" s="1"/>
      <c r="AE21" s="1"/>
      <c r="AF21" s="1"/>
      <c r="AG21" s="1"/>
    </row>
    <row r="22" spans="8:33" ht="15.75" customHeight="1">
      <c r="H22" s="1"/>
      <c r="I22" s="20" t="s">
        <v>3</v>
      </c>
      <c r="J22" s="21">
        <v>1</v>
      </c>
      <c r="K22" s="22" t="s">
        <v>4</v>
      </c>
      <c r="L22" s="1"/>
      <c r="M22" s="1"/>
      <c r="N22" s="1"/>
      <c r="O22" s="1"/>
      <c r="P22" s="1"/>
      <c r="Q22" s="1"/>
      <c r="R22" s="1"/>
      <c r="S22" s="1"/>
      <c r="T22" s="1"/>
      <c r="U22" s="1"/>
      <c r="V22" s="1"/>
      <c r="W22" s="1"/>
      <c r="X22" s="1"/>
      <c r="Y22" s="1"/>
      <c r="Z22" s="1"/>
      <c r="AA22" s="1"/>
      <c r="AB22" s="1"/>
      <c r="AC22" s="1"/>
      <c r="AD22" s="1"/>
      <c r="AE22" s="1"/>
      <c r="AF22" s="1"/>
      <c r="AG22" s="1"/>
    </row>
    <row r="23" spans="8:33" ht="15.75" customHeight="1">
      <c r="H23" s="1"/>
      <c r="I23" s="1"/>
      <c r="J23" s="1"/>
      <c r="K23" s="1"/>
      <c r="L23" s="1"/>
      <c r="M23" s="1"/>
      <c r="N23" s="1"/>
      <c r="O23" s="1"/>
      <c r="P23" s="1"/>
      <c r="Q23" s="1"/>
      <c r="R23" s="1"/>
      <c r="S23" s="1"/>
      <c r="T23" s="1"/>
      <c r="U23" s="1"/>
      <c r="V23" s="1"/>
      <c r="W23" s="1"/>
      <c r="X23" s="1"/>
      <c r="Y23" s="1"/>
      <c r="Z23" s="1"/>
      <c r="AA23" s="1"/>
      <c r="AB23" s="1"/>
      <c r="AC23" s="1"/>
      <c r="AD23" s="1"/>
      <c r="AE23" s="1"/>
      <c r="AF23" s="1"/>
      <c r="AG23" s="1"/>
    </row>
    <row r="24" spans="8:33" ht="15.75" customHeight="1">
      <c r="H24" s="1"/>
      <c r="I24" s="1"/>
      <c r="J24" s="1"/>
      <c r="K24" s="3"/>
      <c r="L24" s="1"/>
      <c r="M24" s="1"/>
      <c r="N24" s="1"/>
      <c r="O24" s="1"/>
      <c r="P24" s="1"/>
      <c r="Q24" s="1"/>
      <c r="R24" s="1"/>
      <c r="S24" s="1"/>
      <c r="T24" s="1"/>
      <c r="U24" s="1"/>
      <c r="V24" s="1"/>
      <c r="W24" s="1"/>
      <c r="X24" s="1"/>
      <c r="Y24" s="1"/>
      <c r="Z24" s="1"/>
      <c r="AA24" s="1"/>
      <c r="AB24" s="1"/>
      <c r="AC24" s="1"/>
      <c r="AD24" s="1"/>
      <c r="AE24" s="1"/>
      <c r="AF24" s="1"/>
      <c r="AG24" s="1"/>
    </row>
    <row r="25" spans="8:33" ht="15.75" customHeight="1">
      <c r="H25" s="1"/>
      <c r="I25" s="1"/>
      <c r="J25" s="1"/>
      <c r="K25" s="1"/>
      <c r="L25" s="1"/>
      <c r="M25" s="1"/>
      <c r="N25" s="1"/>
      <c r="O25" s="1"/>
      <c r="P25" s="1"/>
      <c r="Q25" s="1"/>
      <c r="R25" s="1"/>
      <c r="S25" s="1"/>
      <c r="T25" s="1"/>
      <c r="U25" s="1"/>
      <c r="V25" s="1"/>
      <c r="W25" s="1"/>
      <c r="X25" s="1"/>
      <c r="Y25" s="1"/>
      <c r="Z25" s="1"/>
      <c r="AA25" s="1"/>
      <c r="AB25" s="1"/>
      <c r="AC25" s="1"/>
      <c r="AD25" s="1"/>
      <c r="AE25" s="1"/>
      <c r="AF25" s="1"/>
      <c r="AG25" s="1"/>
    </row>
    <row r="26" spans="8:33" ht="15.75" customHeight="1">
      <c r="H26" s="1"/>
      <c r="I26" s="1"/>
      <c r="J26" s="1"/>
      <c r="K26" s="1"/>
      <c r="L26" s="1"/>
      <c r="M26" s="1"/>
      <c r="N26" s="1"/>
      <c r="O26" s="1"/>
      <c r="P26" s="1"/>
      <c r="Q26" s="1"/>
      <c r="R26" s="1"/>
      <c r="S26" s="1"/>
      <c r="T26" s="1"/>
      <c r="U26" s="1"/>
      <c r="V26" s="1"/>
      <c r="W26" s="1"/>
      <c r="X26" s="1"/>
      <c r="Y26" s="1"/>
      <c r="Z26" s="1"/>
      <c r="AA26" s="1"/>
      <c r="AB26" s="1"/>
      <c r="AC26" s="1"/>
      <c r="AD26" s="1"/>
      <c r="AE26" s="1"/>
      <c r="AF26" s="1"/>
      <c r="AG26" s="1"/>
    </row>
    <row r="27" spans="8:33" ht="15.75" customHeight="1">
      <c r="H27" s="1"/>
      <c r="I27" s="1"/>
      <c r="J27" s="1"/>
      <c r="K27" s="1"/>
      <c r="L27" s="1"/>
      <c r="M27" s="1"/>
      <c r="N27" s="1"/>
      <c r="O27" s="1"/>
      <c r="P27" s="1"/>
      <c r="Q27" s="1"/>
      <c r="R27" s="1"/>
      <c r="S27" s="1"/>
      <c r="T27" s="1"/>
      <c r="U27" s="1"/>
      <c r="V27" s="1"/>
      <c r="W27" s="1"/>
      <c r="X27" s="1"/>
      <c r="Y27" s="1"/>
      <c r="Z27" s="1"/>
      <c r="AA27" s="1"/>
      <c r="AB27" s="1"/>
      <c r="AC27" s="1"/>
      <c r="AD27" s="1"/>
      <c r="AE27" s="1"/>
      <c r="AF27" s="1"/>
      <c r="AG27" s="1"/>
    </row>
    <row r="28" spans="8:33" ht="15.75" customHeight="1">
      <c r="H28" s="1"/>
      <c r="I28" s="1"/>
      <c r="J28" s="1"/>
      <c r="K28" s="1"/>
      <c r="L28" s="1"/>
      <c r="M28" s="1"/>
      <c r="N28" s="1"/>
      <c r="O28" s="1"/>
      <c r="P28" s="1"/>
      <c r="Q28" s="1"/>
      <c r="R28" s="1"/>
      <c r="S28" s="1"/>
      <c r="T28" s="1"/>
      <c r="U28" s="1"/>
      <c r="V28" s="1"/>
      <c r="W28" s="1"/>
      <c r="X28" s="1"/>
      <c r="Y28" s="1"/>
      <c r="Z28" s="1"/>
      <c r="AA28" s="1"/>
      <c r="AB28" s="1"/>
      <c r="AC28" s="1"/>
      <c r="AD28" s="1"/>
      <c r="AE28" s="1"/>
      <c r="AF28" s="1"/>
      <c r="AG28" s="1"/>
    </row>
    <row r="29" spans="8:33" ht="15.75" customHeight="1">
      <c r="H29" s="1"/>
      <c r="I29" s="1"/>
      <c r="J29" s="1"/>
      <c r="K29" s="1"/>
      <c r="L29" s="1"/>
      <c r="M29" s="1"/>
      <c r="N29" s="1"/>
      <c r="O29" s="1"/>
      <c r="P29" s="1"/>
      <c r="Q29" s="1"/>
      <c r="R29" s="1"/>
      <c r="S29" s="1"/>
      <c r="T29" s="1"/>
      <c r="U29" s="1"/>
      <c r="V29" s="1"/>
      <c r="W29" s="1"/>
      <c r="X29" s="1"/>
      <c r="Y29" s="1"/>
      <c r="Z29" s="1"/>
      <c r="AA29" s="1"/>
      <c r="AB29" s="1"/>
      <c r="AC29" s="1"/>
      <c r="AD29" s="1"/>
      <c r="AE29" s="1"/>
      <c r="AF29" s="1"/>
      <c r="AG29" s="1"/>
    </row>
    <row r="30" spans="8:33" ht="15.75" customHeight="1">
      <c r="H30" s="1"/>
      <c r="I30" s="1"/>
      <c r="J30" s="1"/>
      <c r="K30" s="1"/>
      <c r="L30" s="1"/>
      <c r="M30" s="1"/>
      <c r="N30" s="1"/>
      <c r="O30" s="1"/>
      <c r="P30" s="1"/>
      <c r="Q30" s="1"/>
      <c r="R30" s="1"/>
      <c r="S30" s="1"/>
      <c r="T30" s="1"/>
      <c r="U30" s="1"/>
      <c r="V30" s="1"/>
      <c r="W30" s="1"/>
      <c r="X30" s="1"/>
      <c r="Y30" s="1"/>
      <c r="Z30" s="1"/>
      <c r="AA30" s="1"/>
      <c r="AB30" s="1"/>
      <c r="AC30" s="1"/>
      <c r="AD30" s="1"/>
      <c r="AE30" s="1"/>
      <c r="AF30" s="1"/>
      <c r="AG30" s="1"/>
    </row>
    <row r="31" spans="8:33" ht="15.75" customHeight="1">
      <c r="H31" s="1"/>
      <c r="I31" s="1"/>
      <c r="J31" s="1"/>
      <c r="K31" s="1"/>
      <c r="L31" s="1"/>
      <c r="M31" s="1"/>
      <c r="N31" s="1"/>
      <c r="O31" s="1"/>
      <c r="P31" s="1"/>
      <c r="Q31" s="1"/>
      <c r="R31" s="1"/>
      <c r="S31" s="1"/>
      <c r="T31" s="1"/>
      <c r="U31" s="1"/>
      <c r="V31" s="1"/>
      <c r="W31" s="1"/>
      <c r="X31" s="1"/>
      <c r="Y31" s="1"/>
      <c r="Z31" s="1"/>
      <c r="AA31" s="1"/>
      <c r="AB31" s="1"/>
      <c r="AC31" s="1"/>
      <c r="AD31" s="1"/>
      <c r="AE31" s="1"/>
      <c r="AF31" s="1"/>
      <c r="AG31" s="1"/>
    </row>
    <row r="32" spans="8:33" ht="15.75" customHeight="1">
      <c r="H32" s="1"/>
      <c r="I32" s="1"/>
      <c r="J32" s="1"/>
      <c r="K32" s="1"/>
      <c r="L32" s="1"/>
      <c r="M32" s="1"/>
      <c r="N32" s="1"/>
      <c r="O32" s="1"/>
      <c r="P32" s="1"/>
      <c r="Q32" s="1"/>
      <c r="R32" s="1"/>
      <c r="S32" s="1"/>
      <c r="T32" s="1"/>
      <c r="U32" s="1"/>
      <c r="V32" s="1"/>
      <c r="W32" s="1"/>
      <c r="X32" s="1"/>
      <c r="Y32" s="1"/>
      <c r="Z32" s="1"/>
      <c r="AA32" s="1"/>
      <c r="AB32" s="1"/>
      <c r="AC32" s="1"/>
      <c r="AD32" s="1"/>
      <c r="AE32" s="1"/>
      <c r="AF32" s="1"/>
      <c r="AG32" s="1"/>
    </row>
    <row r="33" spans="8:33" ht="15.75" customHeight="1">
      <c r="H33" s="1"/>
      <c r="I33" s="1"/>
      <c r="J33" s="1"/>
      <c r="K33" s="1"/>
      <c r="L33" s="1"/>
      <c r="M33" s="1"/>
      <c r="N33" s="1"/>
      <c r="O33" s="1"/>
      <c r="P33" s="1"/>
      <c r="Q33" s="1"/>
      <c r="R33" s="1"/>
      <c r="S33" s="1"/>
      <c r="T33" s="1"/>
      <c r="U33" s="1"/>
      <c r="V33" s="1"/>
      <c r="W33" s="1"/>
      <c r="X33" s="1"/>
      <c r="Y33" s="1"/>
      <c r="Z33" s="1"/>
      <c r="AA33" s="1"/>
      <c r="AB33" s="1"/>
      <c r="AC33" s="1"/>
      <c r="AD33" s="1"/>
      <c r="AE33" s="1"/>
      <c r="AF33" s="1"/>
      <c r="AG33" s="1"/>
    </row>
    <row r="34" spans="8:33" ht="15.75" customHeight="1">
      <c r="H34" s="1"/>
      <c r="I34" s="1"/>
      <c r="J34" s="1"/>
      <c r="K34" s="1"/>
      <c r="L34" s="1"/>
      <c r="M34" s="1"/>
      <c r="N34" s="1"/>
      <c r="O34" s="1"/>
      <c r="P34" s="1"/>
      <c r="Q34" s="1"/>
      <c r="R34" s="1"/>
      <c r="S34" s="1"/>
      <c r="T34" s="1"/>
      <c r="U34" s="1"/>
      <c r="V34" s="1"/>
      <c r="W34" s="1"/>
      <c r="X34" s="1"/>
      <c r="Y34" s="1"/>
      <c r="Z34" s="1"/>
      <c r="AA34" s="1"/>
      <c r="AB34" s="1"/>
      <c r="AC34" s="1"/>
      <c r="AD34" s="1"/>
      <c r="AE34" s="1"/>
      <c r="AF34" s="1"/>
      <c r="AG34" s="1"/>
    </row>
    <row r="35" spans="8:33" ht="15.75" customHeight="1">
      <c r="H35" s="1"/>
      <c r="I35" s="1"/>
      <c r="J35" s="1"/>
      <c r="K35" s="1"/>
      <c r="L35" s="1"/>
      <c r="M35" s="1"/>
      <c r="N35" s="1"/>
      <c r="O35" s="1"/>
      <c r="P35" s="1"/>
      <c r="Q35" s="1"/>
      <c r="R35" s="1"/>
      <c r="S35" s="1"/>
      <c r="T35" s="1"/>
      <c r="U35" s="1"/>
      <c r="V35" s="1"/>
      <c r="W35" s="1"/>
      <c r="X35" s="1"/>
      <c r="Y35" s="1"/>
      <c r="Z35" s="1"/>
      <c r="AA35" s="1"/>
      <c r="AB35" s="1"/>
      <c r="AC35" s="1"/>
      <c r="AD35" s="1"/>
      <c r="AE35" s="1"/>
      <c r="AF35" s="1"/>
      <c r="AG35" s="1"/>
    </row>
    <row r="36" spans="8:33" ht="15.75" customHeight="1">
      <c r="H36" s="1"/>
      <c r="I36" s="1"/>
      <c r="J36" s="1"/>
      <c r="K36" s="1"/>
      <c r="L36" s="1"/>
      <c r="M36" s="1"/>
      <c r="N36" s="1"/>
      <c r="O36" s="1"/>
      <c r="P36" s="1"/>
      <c r="Q36" s="1"/>
      <c r="R36" s="1"/>
      <c r="S36" s="1"/>
      <c r="T36" s="1"/>
      <c r="U36" s="1"/>
      <c r="V36" s="1"/>
      <c r="W36" s="1"/>
      <c r="X36" s="1"/>
      <c r="Y36" s="1"/>
      <c r="Z36" s="1"/>
      <c r="AA36" s="1"/>
      <c r="AB36" s="1"/>
      <c r="AC36" s="1"/>
      <c r="AD36" s="1"/>
      <c r="AE36" s="1"/>
      <c r="AF36" s="1"/>
      <c r="AG36" s="1"/>
    </row>
    <row r="37" spans="8:33" ht="15.75" customHeight="1">
      <c r="H37" s="1"/>
      <c r="I37" s="1"/>
      <c r="J37" s="1"/>
      <c r="K37" s="1"/>
      <c r="L37" s="1"/>
      <c r="M37" s="1"/>
      <c r="N37" s="1"/>
      <c r="O37" s="1"/>
      <c r="P37" s="1"/>
      <c r="Q37" s="1"/>
      <c r="R37" s="1"/>
      <c r="S37" s="1"/>
      <c r="T37" s="1"/>
      <c r="U37" s="1"/>
      <c r="V37" s="1"/>
      <c r="W37" s="1"/>
      <c r="X37" s="1"/>
      <c r="Y37" s="1"/>
      <c r="Z37" s="1"/>
      <c r="AA37" s="1"/>
      <c r="AB37" s="1"/>
      <c r="AC37" s="1"/>
      <c r="AD37" s="1"/>
      <c r="AE37" s="1"/>
      <c r="AF37" s="1"/>
      <c r="AG37" s="1"/>
    </row>
    <row r="38" spans="8:33" ht="15.75" customHeight="1">
      <c r="H38" s="1"/>
      <c r="I38" s="1"/>
      <c r="J38" s="1"/>
      <c r="K38" s="1"/>
      <c r="L38" s="1"/>
      <c r="M38" s="1"/>
      <c r="N38" s="1"/>
      <c r="O38" s="1"/>
      <c r="P38" s="1"/>
      <c r="Q38" s="1"/>
      <c r="R38" s="1"/>
      <c r="S38" s="1"/>
      <c r="T38" s="1"/>
      <c r="U38" s="1"/>
      <c r="V38" s="1"/>
      <c r="W38" s="1"/>
      <c r="X38" s="1"/>
      <c r="Y38" s="1"/>
      <c r="Z38" s="1"/>
      <c r="AA38" s="1"/>
      <c r="AB38" s="1"/>
      <c r="AC38" s="1"/>
      <c r="AD38" s="1"/>
      <c r="AE38" s="1"/>
      <c r="AF38" s="1"/>
      <c r="AG38" s="1"/>
    </row>
    <row r="39" spans="8:33" ht="15.75" customHeight="1">
      <c r="H39" s="1"/>
      <c r="I39" s="1"/>
      <c r="J39" s="1"/>
      <c r="K39" s="1"/>
      <c r="L39" s="1"/>
      <c r="M39" s="1"/>
      <c r="N39" s="1"/>
      <c r="O39" s="1"/>
      <c r="P39" s="1"/>
      <c r="Q39" s="1"/>
      <c r="R39" s="1"/>
      <c r="S39" s="1"/>
      <c r="T39" s="1"/>
      <c r="U39" s="1"/>
      <c r="V39" s="1"/>
      <c r="W39" s="1"/>
      <c r="X39" s="1"/>
      <c r="Y39" s="1"/>
      <c r="Z39" s="1"/>
      <c r="AA39" s="1"/>
      <c r="AB39" s="1"/>
      <c r="AC39" s="1"/>
      <c r="AD39" s="1"/>
      <c r="AE39" s="1"/>
      <c r="AF39" s="1"/>
      <c r="AG39" s="1"/>
    </row>
    <row r="40" spans="8:33" ht="15.75" customHeight="1">
      <c r="H40" s="1"/>
      <c r="I40" s="1"/>
      <c r="J40" s="1"/>
      <c r="K40" s="1"/>
      <c r="L40" s="1"/>
      <c r="M40" s="1"/>
      <c r="N40" s="1"/>
      <c r="O40" s="1"/>
      <c r="P40" s="1"/>
      <c r="Q40" s="1"/>
      <c r="R40" s="1"/>
      <c r="S40" s="1"/>
      <c r="T40" s="1"/>
      <c r="U40" s="1"/>
      <c r="V40" s="1"/>
      <c r="W40" s="1"/>
      <c r="X40" s="1"/>
      <c r="Y40" s="1"/>
      <c r="Z40" s="1"/>
      <c r="AA40" s="1"/>
      <c r="AB40" s="1"/>
      <c r="AC40" s="1"/>
      <c r="AD40" s="1"/>
      <c r="AE40" s="1"/>
      <c r="AF40" s="1"/>
      <c r="AG40" s="1"/>
    </row>
    <row r="41" spans="8:33" ht="15.75" customHeight="1">
      <c r="H41" s="1"/>
      <c r="I41" s="1"/>
      <c r="J41" s="1"/>
      <c r="K41" s="1"/>
      <c r="L41" s="1"/>
      <c r="M41" s="1"/>
      <c r="N41" s="1"/>
      <c r="O41" s="1"/>
      <c r="P41" s="1"/>
      <c r="Q41" s="1"/>
      <c r="R41" s="1"/>
      <c r="S41" s="1"/>
      <c r="T41" s="1"/>
      <c r="U41" s="1"/>
      <c r="V41" s="1"/>
      <c r="W41" s="1"/>
      <c r="X41" s="1"/>
      <c r="Y41" s="1"/>
      <c r="Z41" s="1"/>
      <c r="AA41" s="1"/>
      <c r="AB41" s="1"/>
      <c r="AC41" s="1"/>
      <c r="AD41" s="1"/>
      <c r="AE41" s="1"/>
      <c r="AF41" s="1"/>
      <c r="AG41" s="1"/>
    </row>
    <row r="42" spans="8:33" ht="15.75" customHeight="1">
      <c r="H42" s="1"/>
      <c r="I42" s="1"/>
      <c r="J42" s="1"/>
      <c r="K42" s="1"/>
      <c r="L42" s="1"/>
      <c r="M42" s="1"/>
      <c r="N42" s="1"/>
      <c r="O42" s="1"/>
      <c r="P42" s="1"/>
      <c r="Q42" s="1"/>
      <c r="R42" s="1"/>
      <c r="S42" s="1"/>
      <c r="T42" s="1"/>
      <c r="U42" s="1"/>
      <c r="V42" s="1"/>
      <c r="W42" s="1"/>
      <c r="X42" s="1"/>
      <c r="Y42" s="1"/>
      <c r="Z42" s="1"/>
      <c r="AA42" s="1"/>
      <c r="AB42" s="1"/>
      <c r="AC42" s="1"/>
      <c r="AD42" s="1"/>
      <c r="AE42" s="1"/>
      <c r="AF42" s="1"/>
      <c r="AG42" s="1"/>
    </row>
    <row r="43" spans="8:33" ht="15.75" customHeight="1">
      <c r="H43" s="1"/>
      <c r="I43" s="1"/>
      <c r="J43" s="1"/>
      <c r="K43" s="1"/>
      <c r="L43" s="1"/>
      <c r="M43" s="1"/>
      <c r="N43" s="1"/>
      <c r="O43" s="1"/>
      <c r="P43" s="1"/>
      <c r="Q43" s="1"/>
      <c r="R43" s="1"/>
      <c r="S43" s="1"/>
      <c r="T43" s="1"/>
      <c r="U43" s="1"/>
      <c r="V43" s="1"/>
      <c r="W43" s="1"/>
      <c r="X43" s="1"/>
      <c r="Y43" s="1"/>
      <c r="Z43" s="1"/>
      <c r="AA43" s="1"/>
      <c r="AB43" s="1"/>
      <c r="AC43" s="1"/>
      <c r="AD43" s="1"/>
      <c r="AE43" s="1"/>
      <c r="AF43" s="1"/>
      <c r="AG43" s="1"/>
    </row>
    <row r="44" spans="8:33" ht="15.75" customHeight="1">
      <c r="H44" s="1"/>
      <c r="I44" s="1"/>
      <c r="J44" s="1"/>
      <c r="K44" s="1"/>
      <c r="L44" s="1"/>
      <c r="M44" s="1"/>
      <c r="N44" s="1"/>
      <c r="O44" s="1"/>
      <c r="P44" s="1"/>
      <c r="Q44" s="1"/>
      <c r="R44" s="1"/>
      <c r="S44" s="1"/>
      <c r="T44" s="1"/>
      <c r="U44" s="1"/>
      <c r="V44" s="1"/>
      <c r="W44" s="1"/>
      <c r="X44" s="1"/>
      <c r="Y44" s="1"/>
      <c r="Z44" s="1"/>
      <c r="AA44" s="1"/>
      <c r="AB44" s="1"/>
      <c r="AC44" s="1"/>
      <c r="AD44" s="1"/>
      <c r="AE44" s="1"/>
      <c r="AF44" s="1"/>
      <c r="AG44" s="1"/>
    </row>
    <row r="45" spans="8:33" ht="15.75" customHeight="1">
      <c r="H45" s="1"/>
      <c r="I45" s="1"/>
      <c r="J45" s="1"/>
      <c r="K45" s="1"/>
      <c r="L45" s="1"/>
      <c r="M45" s="1"/>
      <c r="N45" s="1"/>
      <c r="O45" s="1"/>
      <c r="P45" s="1"/>
      <c r="Q45" s="1"/>
      <c r="R45" s="1"/>
      <c r="S45" s="1"/>
      <c r="T45" s="1"/>
      <c r="U45" s="1"/>
      <c r="V45" s="1"/>
      <c r="W45" s="1"/>
      <c r="X45" s="1"/>
      <c r="Y45" s="1"/>
      <c r="Z45" s="1"/>
      <c r="AA45" s="1"/>
      <c r="AB45" s="1"/>
      <c r="AC45" s="1"/>
      <c r="AD45" s="1"/>
      <c r="AE45" s="1"/>
      <c r="AF45" s="1"/>
      <c r="AG45" s="1"/>
    </row>
    <row r="46" spans="8:33" ht="15.75" customHeight="1">
      <c r="H46" s="1"/>
      <c r="I46" s="1"/>
      <c r="J46" s="1"/>
      <c r="K46" s="1"/>
      <c r="L46" s="1"/>
      <c r="M46" s="1"/>
      <c r="N46" s="1"/>
      <c r="O46" s="1"/>
      <c r="P46" s="1"/>
      <c r="Q46" s="1"/>
      <c r="R46" s="1"/>
      <c r="S46" s="1"/>
      <c r="T46" s="1"/>
      <c r="U46" s="1"/>
      <c r="V46" s="1"/>
      <c r="W46" s="1"/>
      <c r="X46" s="1"/>
      <c r="Y46" s="1"/>
      <c r="Z46" s="1"/>
      <c r="AA46" s="1"/>
      <c r="AB46" s="1"/>
      <c r="AC46" s="1"/>
      <c r="AD46" s="1"/>
      <c r="AE46" s="1"/>
      <c r="AF46" s="1"/>
      <c r="AG46" s="1"/>
    </row>
    <row r="47" spans="8:33" ht="15.75" customHeight="1">
      <c r="H47" s="1"/>
      <c r="I47" s="1"/>
      <c r="J47" s="1"/>
      <c r="K47" s="1"/>
      <c r="L47" s="1"/>
      <c r="M47" s="1"/>
      <c r="N47" s="1"/>
      <c r="O47" s="1"/>
      <c r="P47" s="1"/>
      <c r="Q47" s="1"/>
      <c r="R47" s="1"/>
      <c r="S47" s="1"/>
      <c r="T47" s="1"/>
      <c r="U47" s="1"/>
      <c r="V47" s="1"/>
      <c r="W47" s="1"/>
      <c r="X47" s="1"/>
      <c r="Y47" s="1"/>
      <c r="Z47" s="1"/>
      <c r="AA47" s="1"/>
      <c r="AB47" s="1"/>
      <c r="AC47" s="1"/>
      <c r="AD47" s="1"/>
      <c r="AE47" s="1"/>
      <c r="AF47" s="1"/>
      <c r="AG47" s="1"/>
    </row>
    <row r="48" spans="8:33" ht="15.75" customHeight="1">
      <c r="H48" s="1"/>
      <c r="I48" s="1"/>
      <c r="J48" s="1"/>
      <c r="K48" s="1"/>
      <c r="L48" s="1"/>
      <c r="M48" s="1"/>
      <c r="N48" s="1"/>
      <c r="O48" s="1"/>
      <c r="P48" s="1"/>
      <c r="Q48" s="1"/>
      <c r="R48" s="1"/>
      <c r="S48" s="1"/>
      <c r="T48" s="1"/>
      <c r="U48" s="1"/>
      <c r="V48" s="1"/>
      <c r="W48" s="1"/>
      <c r="X48" s="1"/>
      <c r="Y48" s="1"/>
      <c r="Z48" s="1"/>
      <c r="AA48" s="1"/>
      <c r="AB48" s="1"/>
      <c r="AC48" s="1"/>
      <c r="AD48" s="1"/>
      <c r="AE48" s="1"/>
      <c r="AF48" s="1"/>
      <c r="AG48" s="1"/>
    </row>
    <row r="49" spans="8:33" ht="15.75" customHeight="1">
      <c r="H49" s="1"/>
      <c r="I49" s="1"/>
      <c r="J49" s="1"/>
      <c r="K49" s="1"/>
      <c r="L49" s="1"/>
      <c r="M49" s="1"/>
      <c r="N49" s="1"/>
      <c r="O49" s="1"/>
      <c r="P49" s="1"/>
      <c r="Q49" s="1"/>
      <c r="R49" s="1"/>
      <c r="S49" s="1"/>
      <c r="T49" s="1"/>
      <c r="U49" s="1"/>
      <c r="V49" s="1"/>
      <c r="W49" s="1"/>
      <c r="X49" s="1"/>
      <c r="Y49" s="1"/>
      <c r="Z49" s="1"/>
      <c r="AA49" s="1"/>
      <c r="AB49" s="1"/>
      <c r="AC49" s="1"/>
      <c r="AD49" s="1"/>
      <c r="AE49" s="1"/>
      <c r="AF49" s="1"/>
      <c r="AG49" s="1"/>
    </row>
    <row r="50" spans="8:33" ht="15.75" customHeight="1">
      <c r="H50" s="1"/>
      <c r="I50" s="1"/>
      <c r="J50" s="1"/>
      <c r="K50" s="1"/>
      <c r="L50" s="1"/>
      <c r="M50" s="1"/>
      <c r="N50" s="1"/>
      <c r="O50" s="1"/>
      <c r="P50" s="1"/>
      <c r="Q50" s="1"/>
      <c r="R50" s="1"/>
      <c r="S50" s="1"/>
      <c r="T50" s="1"/>
      <c r="U50" s="1"/>
      <c r="V50" s="1"/>
      <c r="W50" s="1"/>
      <c r="X50" s="1"/>
      <c r="Y50" s="1"/>
      <c r="Z50" s="1"/>
      <c r="AA50" s="1"/>
      <c r="AB50" s="1"/>
      <c r="AC50" s="1"/>
      <c r="AD50" s="1"/>
      <c r="AE50" s="1"/>
      <c r="AF50" s="1"/>
      <c r="AG50" s="1"/>
    </row>
    <row r="51" spans="8:33" ht="15.75" customHeight="1">
      <c r="H51" s="1"/>
      <c r="I51" s="1"/>
      <c r="J51" s="1"/>
      <c r="K51" s="1"/>
      <c r="L51" s="1"/>
      <c r="M51" s="1"/>
      <c r="N51" s="1"/>
      <c r="O51" s="1"/>
      <c r="P51" s="1"/>
      <c r="Q51" s="1"/>
      <c r="R51" s="1"/>
      <c r="S51" s="1"/>
      <c r="T51" s="1"/>
      <c r="U51" s="1"/>
      <c r="V51" s="1"/>
      <c r="W51" s="1"/>
      <c r="X51" s="1"/>
      <c r="Y51" s="1"/>
      <c r="Z51" s="1"/>
      <c r="AA51" s="1"/>
      <c r="AB51" s="1"/>
      <c r="AC51" s="1"/>
      <c r="AD51" s="1"/>
      <c r="AE51" s="1"/>
      <c r="AF51" s="1"/>
      <c r="AG51" s="1"/>
    </row>
    <row r="52" spans="8:33" ht="15.75" customHeight="1">
      <c r="H52" s="1"/>
      <c r="I52" s="1"/>
      <c r="J52" s="1"/>
      <c r="K52" s="1"/>
      <c r="L52" s="1"/>
      <c r="M52" s="1"/>
      <c r="N52" s="1"/>
      <c r="O52" s="1"/>
      <c r="P52" s="1"/>
      <c r="Q52" s="1"/>
      <c r="R52" s="1"/>
      <c r="S52" s="1"/>
      <c r="T52" s="1"/>
      <c r="U52" s="1"/>
      <c r="V52" s="1"/>
      <c r="W52" s="1"/>
      <c r="X52" s="1"/>
      <c r="Y52" s="1"/>
      <c r="Z52" s="1"/>
      <c r="AA52" s="1"/>
      <c r="AB52" s="1"/>
      <c r="AC52" s="1"/>
      <c r="AD52" s="1"/>
      <c r="AE52" s="1"/>
      <c r="AF52" s="1"/>
      <c r="AG52" s="1"/>
    </row>
    <row r="53" spans="8:33" ht="15.75" customHeight="1">
      <c r="H53" s="1"/>
      <c r="I53" s="1"/>
      <c r="J53" s="1"/>
      <c r="K53" s="1"/>
      <c r="L53" s="1"/>
      <c r="M53" s="1"/>
      <c r="N53" s="1"/>
      <c r="O53" s="1"/>
      <c r="P53" s="1"/>
      <c r="Q53" s="1"/>
      <c r="R53" s="1"/>
      <c r="S53" s="1"/>
      <c r="T53" s="1"/>
      <c r="U53" s="1"/>
      <c r="V53" s="1"/>
      <c r="W53" s="1"/>
      <c r="X53" s="1"/>
      <c r="Y53" s="1"/>
      <c r="Z53" s="1"/>
      <c r="AA53" s="1"/>
      <c r="AB53" s="1"/>
      <c r="AC53" s="1"/>
      <c r="AD53" s="1"/>
      <c r="AE53" s="1"/>
      <c r="AF53" s="1"/>
      <c r="AG53" s="1"/>
    </row>
    <row r="54" spans="8:33" ht="15.75" customHeight="1">
      <c r="H54" s="1"/>
      <c r="I54" s="1"/>
      <c r="J54" s="1"/>
      <c r="K54" s="1"/>
      <c r="L54" s="1"/>
      <c r="M54" s="1"/>
      <c r="N54" s="1"/>
      <c r="O54" s="1"/>
      <c r="P54" s="1"/>
      <c r="Q54" s="1"/>
      <c r="R54" s="1"/>
      <c r="S54" s="1"/>
      <c r="T54" s="1"/>
      <c r="U54" s="1"/>
      <c r="V54" s="1"/>
      <c r="W54" s="1"/>
      <c r="X54" s="1"/>
      <c r="Y54" s="1"/>
      <c r="Z54" s="1"/>
      <c r="AA54" s="1"/>
      <c r="AB54" s="1"/>
      <c r="AC54" s="1"/>
      <c r="AD54" s="1"/>
      <c r="AE54" s="1"/>
      <c r="AF54" s="1"/>
      <c r="AG54" s="1"/>
    </row>
    <row r="55" spans="8:33" ht="15.75" customHeight="1">
      <c r="H55" s="1"/>
      <c r="I55" s="1"/>
      <c r="J55" s="1"/>
      <c r="K55" s="1"/>
      <c r="L55" s="1"/>
      <c r="M55" s="1"/>
      <c r="N55" s="1"/>
      <c r="O55" s="1"/>
      <c r="P55" s="1"/>
      <c r="Q55" s="1"/>
      <c r="R55" s="1"/>
      <c r="S55" s="1"/>
      <c r="T55" s="1"/>
      <c r="U55" s="1"/>
      <c r="V55" s="1"/>
      <c r="W55" s="1"/>
      <c r="X55" s="1"/>
      <c r="Y55" s="1"/>
      <c r="Z55" s="1"/>
      <c r="AA55" s="1"/>
      <c r="AB55" s="1"/>
      <c r="AC55" s="1"/>
      <c r="AD55" s="1"/>
      <c r="AE55" s="1"/>
      <c r="AF55" s="1"/>
      <c r="AG55" s="1"/>
    </row>
    <row r="56" spans="8:33" ht="15.75" customHeight="1">
      <c r="H56" s="1"/>
      <c r="I56" s="1"/>
      <c r="J56" s="1"/>
      <c r="K56" s="1"/>
      <c r="L56" s="1"/>
      <c r="M56" s="1"/>
      <c r="N56" s="1"/>
      <c r="O56" s="1"/>
      <c r="P56" s="1"/>
      <c r="Q56" s="1"/>
      <c r="R56" s="1"/>
      <c r="S56" s="1"/>
      <c r="T56" s="1"/>
      <c r="U56" s="1"/>
      <c r="V56" s="1"/>
      <c r="W56" s="1"/>
      <c r="X56" s="1"/>
      <c r="Y56" s="1"/>
      <c r="Z56" s="1"/>
      <c r="AA56" s="1"/>
      <c r="AB56" s="1"/>
      <c r="AC56" s="1"/>
      <c r="AD56" s="1"/>
      <c r="AE56" s="1"/>
      <c r="AF56" s="1"/>
      <c r="AG56" s="1"/>
    </row>
    <row r="57" spans="8:33" ht="15.75" customHeight="1">
      <c r="H57" s="1"/>
      <c r="I57" s="1"/>
      <c r="J57" s="1"/>
      <c r="K57" s="1"/>
      <c r="L57" s="1"/>
      <c r="M57" s="1"/>
      <c r="N57" s="1"/>
      <c r="O57" s="1"/>
      <c r="P57" s="1"/>
      <c r="Q57" s="1"/>
      <c r="R57" s="1"/>
      <c r="S57" s="1"/>
      <c r="T57" s="1"/>
      <c r="U57" s="1"/>
      <c r="V57" s="1"/>
      <c r="W57" s="1"/>
      <c r="X57" s="1"/>
      <c r="Y57" s="1"/>
      <c r="Z57" s="1"/>
      <c r="AA57" s="1"/>
      <c r="AB57" s="1"/>
      <c r="AC57" s="1"/>
      <c r="AD57" s="1"/>
      <c r="AE57" s="1"/>
      <c r="AF57" s="1"/>
      <c r="AG57" s="1"/>
    </row>
    <row r="58" spans="8:33" ht="15.75" customHeight="1">
      <c r="H58" s="1"/>
      <c r="I58" s="1"/>
      <c r="J58" s="1"/>
      <c r="K58" s="1"/>
      <c r="L58" s="1"/>
      <c r="M58" s="1"/>
      <c r="N58" s="1"/>
      <c r="O58" s="1"/>
      <c r="P58" s="1"/>
      <c r="Q58" s="1"/>
      <c r="R58" s="1"/>
      <c r="S58" s="1"/>
      <c r="T58" s="1"/>
      <c r="U58" s="1"/>
      <c r="V58" s="1"/>
      <c r="W58" s="1"/>
      <c r="X58" s="1"/>
      <c r="Y58" s="1"/>
      <c r="Z58" s="1"/>
      <c r="AA58" s="1"/>
      <c r="AB58" s="1"/>
      <c r="AC58" s="1"/>
      <c r="AD58" s="1"/>
      <c r="AE58" s="1"/>
      <c r="AF58" s="1"/>
      <c r="AG58" s="1"/>
    </row>
    <row r="59" spans="8:33" ht="15.75" customHeight="1">
      <c r="H59" s="1"/>
      <c r="I59" s="1"/>
      <c r="J59" s="1"/>
      <c r="K59" s="1"/>
      <c r="L59" s="1"/>
      <c r="M59" s="1"/>
      <c r="N59" s="1"/>
      <c r="O59" s="1"/>
      <c r="P59" s="1"/>
      <c r="Q59" s="1"/>
      <c r="R59" s="1"/>
      <c r="S59" s="1"/>
      <c r="T59" s="1"/>
      <c r="U59" s="1"/>
      <c r="V59" s="1"/>
      <c r="W59" s="1"/>
      <c r="X59" s="1"/>
      <c r="Y59" s="1"/>
      <c r="Z59" s="1"/>
      <c r="AA59" s="1"/>
      <c r="AB59" s="1"/>
      <c r="AC59" s="1"/>
      <c r="AD59" s="1"/>
      <c r="AE59" s="1"/>
      <c r="AF59" s="1"/>
      <c r="AG59" s="1"/>
    </row>
    <row r="60" spans="8:33" ht="15.75" customHeight="1">
      <c r="H60" s="1"/>
      <c r="I60" s="1"/>
      <c r="J60" s="1"/>
      <c r="K60" s="1"/>
      <c r="L60" s="1"/>
      <c r="M60" s="1"/>
      <c r="N60" s="1"/>
      <c r="O60" s="1"/>
      <c r="P60" s="1"/>
      <c r="Q60" s="1"/>
      <c r="R60" s="1"/>
      <c r="S60" s="1"/>
      <c r="T60" s="1"/>
      <c r="U60" s="1"/>
      <c r="V60" s="1"/>
      <c r="W60" s="1"/>
      <c r="X60" s="1"/>
      <c r="Y60" s="1"/>
      <c r="Z60" s="1"/>
      <c r="AA60" s="1"/>
      <c r="AB60" s="1"/>
      <c r="AC60" s="1"/>
      <c r="AD60" s="1"/>
      <c r="AE60" s="1"/>
      <c r="AF60" s="1"/>
      <c r="AG60" s="1"/>
    </row>
    <row r="61" spans="8:33" ht="15.75" customHeight="1">
      <c r="H61" s="1"/>
      <c r="I61" s="1"/>
      <c r="J61" s="1"/>
      <c r="K61" s="1"/>
      <c r="L61" s="1"/>
      <c r="M61" s="1"/>
      <c r="N61" s="1"/>
      <c r="O61" s="1"/>
      <c r="P61" s="1"/>
      <c r="Q61" s="1"/>
      <c r="R61" s="1"/>
      <c r="S61" s="1"/>
      <c r="T61" s="1"/>
      <c r="U61" s="1"/>
      <c r="V61" s="1"/>
      <c r="W61" s="1"/>
      <c r="X61" s="1"/>
      <c r="Y61" s="1"/>
      <c r="Z61" s="1"/>
      <c r="AA61" s="1"/>
      <c r="AB61" s="1"/>
      <c r="AC61" s="1"/>
      <c r="AD61" s="1"/>
      <c r="AE61" s="1"/>
      <c r="AF61" s="1"/>
      <c r="AG61" s="1"/>
    </row>
    <row r="62" spans="8:33" ht="15.75" customHeight="1">
      <c r="H62" s="1"/>
      <c r="I62" s="1"/>
      <c r="J62" s="1"/>
      <c r="K62" s="1"/>
      <c r="L62" s="1"/>
      <c r="M62" s="1"/>
      <c r="N62" s="1"/>
      <c r="O62" s="1"/>
      <c r="P62" s="1"/>
      <c r="Q62" s="1"/>
      <c r="R62" s="1"/>
      <c r="S62" s="1"/>
      <c r="T62" s="1"/>
      <c r="U62" s="1"/>
      <c r="V62" s="1"/>
      <c r="W62" s="1"/>
      <c r="X62" s="1"/>
      <c r="Y62" s="1"/>
      <c r="Z62" s="1"/>
      <c r="AA62" s="1"/>
      <c r="AB62" s="1"/>
      <c r="AC62" s="1"/>
      <c r="AD62" s="1"/>
      <c r="AE62" s="1"/>
      <c r="AF62" s="1"/>
      <c r="AG62" s="1"/>
    </row>
    <row r="63" spans="8:33" ht="15.75" customHeight="1">
      <c r="H63" s="1"/>
      <c r="I63" s="1"/>
      <c r="J63" s="1"/>
      <c r="K63" s="1"/>
      <c r="L63" s="1"/>
      <c r="M63" s="1"/>
      <c r="N63" s="1"/>
      <c r="O63" s="1"/>
      <c r="P63" s="1"/>
      <c r="Q63" s="1"/>
      <c r="R63" s="1"/>
      <c r="S63" s="1"/>
      <c r="T63" s="1"/>
      <c r="U63" s="1"/>
      <c r="V63" s="1"/>
      <c r="W63" s="1"/>
      <c r="X63" s="1"/>
      <c r="Y63" s="1"/>
      <c r="Z63" s="1"/>
      <c r="AA63" s="1"/>
      <c r="AB63" s="1"/>
      <c r="AC63" s="1"/>
      <c r="AD63" s="1"/>
      <c r="AE63" s="1"/>
      <c r="AF63" s="1"/>
      <c r="AG63" s="1"/>
    </row>
    <row r="64" spans="8:33" ht="15.75" customHeight="1">
      <c r="H64" s="1"/>
      <c r="I64" s="1"/>
      <c r="J64" s="1"/>
      <c r="K64" s="1"/>
      <c r="L64" s="1"/>
      <c r="M64" s="1"/>
      <c r="N64" s="1"/>
      <c r="O64" s="1"/>
      <c r="P64" s="1"/>
      <c r="Q64" s="1"/>
      <c r="R64" s="1"/>
      <c r="S64" s="1"/>
      <c r="T64" s="1"/>
      <c r="U64" s="1"/>
      <c r="V64" s="1"/>
      <c r="W64" s="1"/>
      <c r="X64" s="1"/>
      <c r="Y64" s="1"/>
      <c r="Z64" s="1"/>
      <c r="AA64" s="1"/>
      <c r="AB64" s="1"/>
      <c r="AC64" s="1"/>
      <c r="AD64" s="1"/>
      <c r="AE64" s="1"/>
      <c r="AF64" s="1"/>
      <c r="AG64" s="1"/>
    </row>
    <row r="65" spans="8:33" ht="15.75" customHeight="1">
      <c r="H65" s="1"/>
      <c r="I65" s="1"/>
      <c r="J65" s="1"/>
      <c r="K65" s="1"/>
      <c r="L65" s="1"/>
      <c r="M65" s="1"/>
      <c r="N65" s="1"/>
      <c r="O65" s="1"/>
      <c r="P65" s="1"/>
      <c r="Q65" s="1"/>
      <c r="R65" s="1"/>
      <c r="S65" s="1"/>
      <c r="T65" s="1"/>
      <c r="U65" s="1"/>
      <c r="V65" s="1"/>
      <c r="W65" s="1"/>
      <c r="X65" s="1"/>
      <c r="Y65" s="1"/>
      <c r="Z65" s="1"/>
      <c r="AA65" s="1"/>
      <c r="AB65" s="1"/>
      <c r="AC65" s="1"/>
      <c r="AD65" s="1"/>
      <c r="AE65" s="1"/>
      <c r="AF65" s="1"/>
      <c r="AG65" s="1"/>
    </row>
    <row r="66" spans="8:33" ht="15.75" customHeight="1">
      <c r="H66" s="1"/>
      <c r="I66" s="1"/>
      <c r="J66" s="1"/>
      <c r="K66" s="1"/>
      <c r="L66" s="1"/>
      <c r="M66" s="1"/>
      <c r="N66" s="1"/>
      <c r="O66" s="1"/>
      <c r="P66" s="1"/>
      <c r="Q66" s="1"/>
      <c r="R66" s="1"/>
      <c r="S66" s="1"/>
      <c r="T66" s="1"/>
      <c r="U66" s="1"/>
      <c r="V66" s="1"/>
      <c r="W66" s="1"/>
      <c r="X66" s="1"/>
      <c r="Y66" s="1"/>
      <c r="Z66" s="1"/>
      <c r="AA66" s="1"/>
      <c r="AB66" s="1"/>
      <c r="AC66" s="1"/>
      <c r="AD66" s="1"/>
      <c r="AE66" s="1"/>
      <c r="AF66" s="1"/>
      <c r="AG66" s="1"/>
    </row>
    <row r="67" spans="8:33" ht="15.75" customHeight="1">
      <c r="H67" s="1"/>
      <c r="I67" s="1"/>
      <c r="J67" s="1"/>
      <c r="K67" s="1"/>
      <c r="L67" s="1"/>
      <c r="M67" s="1"/>
      <c r="N67" s="1"/>
      <c r="O67" s="1"/>
      <c r="P67" s="1"/>
      <c r="Q67" s="1"/>
      <c r="R67" s="1"/>
      <c r="S67" s="1"/>
      <c r="T67" s="1"/>
      <c r="U67" s="1"/>
      <c r="V67" s="1"/>
      <c r="W67" s="1"/>
      <c r="X67" s="1"/>
      <c r="Y67" s="1"/>
      <c r="Z67" s="1"/>
      <c r="AA67" s="1"/>
      <c r="AB67" s="1"/>
      <c r="AC67" s="1"/>
      <c r="AD67" s="1"/>
      <c r="AE67" s="1"/>
      <c r="AF67" s="1"/>
      <c r="AG67" s="1"/>
    </row>
    <row r="68" spans="8:33" ht="15.75" customHeight="1">
      <c r="H68" s="1"/>
      <c r="I68" s="1"/>
      <c r="J68" s="1"/>
      <c r="K68" s="1"/>
      <c r="L68" s="1"/>
      <c r="M68" s="1"/>
      <c r="N68" s="1"/>
      <c r="O68" s="1"/>
      <c r="P68" s="1"/>
      <c r="Q68" s="1"/>
      <c r="R68" s="1"/>
      <c r="S68" s="1"/>
      <c r="T68" s="1"/>
      <c r="U68" s="1"/>
      <c r="V68" s="1"/>
      <c r="W68" s="1"/>
      <c r="X68" s="1"/>
      <c r="Y68" s="1"/>
      <c r="Z68" s="1"/>
      <c r="AA68" s="1"/>
      <c r="AB68" s="1"/>
      <c r="AC68" s="1"/>
      <c r="AD68" s="1"/>
      <c r="AE68" s="1"/>
      <c r="AF68" s="1"/>
      <c r="AG68" s="1"/>
    </row>
    <row r="69" spans="8:33" ht="15.75" customHeight="1">
      <c r="H69" s="1"/>
      <c r="I69" s="1"/>
      <c r="J69" s="1"/>
      <c r="K69" s="1"/>
      <c r="L69" s="1"/>
      <c r="M69" s="1"/>
      <c r="N69" s="1"/>
      <c r="O69" s="1"/>
      <c r="P69" s="1"/>
      <c r="Q69" s="1"/>
      <c r="R69" s="1"/>
      <c r="S69" s="1"/>
      <c r="T69" s="1"/>
      <c r="U69" s="1"/>
      <c r="V69" s="1"/>
      <c r="W69" s="1"/>
      <c r="X69" s="1"/>
      <c r="Y69" s="1"/>
      <c r="Z69" s="1"/>
      <c r="AA69" s="1"/>
      <c r="AB69" s="1"/>
      <c r="AC69" s="1"/>
      <c r="AD69" s="1"/>
      <c r="AE69" s="1"/>
      <c r="AF69" s="1"/>
      <c r="AG69" s="1"/>
    </row>
    <row r="70" spans="8:33" ht="15.75" customHeight="1">
      <c r="H70" s="1"/>
      <c r="I70" s="1"/>
      <c r="J70" s="1"/>
      <c r="K70" s="1"/>
      <c r="L70" s="1"/>
      <c r="M70" s="1"/>
      <c r="N70" s="1"/>
      <c r="O70" s="1"/>
      <c r="P70" s="1"/>
      <c r="Q70" s="1"/>
      <c r="R70" s="1"/>
      <c r="S70" s="1"/>
      <c r="T70" s="1"/>
      <c r="U70" s="1"/>
      <c r="V70" s="1"/>
      <c r="W70" s="1"/>
      <c r="X70" s="1"/>
      <c r="Y70" s="1"/>
      <c r="Z70" s="1"/>
      <c r="AA70" s="1"/>
      <c r="AB70" s="1"/>
      <c r="AC70" s="1"/>
      <c r="AD70" s="1"/>
      <c r="AE70" s="1"/>
      <c r="AF70" s="1"/>
      <c r="AG70" s="1"/>
    </row>
    <row r="71" spans="8:33" ht="15.75" customHeight="1">
      <c r="H71" s="1"/>
      <c r="I71" s="1"/>
      <c r="J71" s="1"/>
      <c r="K71" s="1"/>
      <c r="L71" s="1"/>
      <c r="M71" s="1"/>
      <c r="N71" s="1"/>
      <c r="O71" s="1"/>
      <c r="P71" s="1"/>
      <c r="Q71" s="1"/>
      <c r="R71" s="1"/>
      <c r="S71" s="1"/>
      <c r="T71" s="1"/>
      <c r="U71" s="1"/>
      <c r="V71" s="1"/>
      <c r="W71" s="1"/>
      <c r="X71" s="1"/>
      <c r="Y71" s="1"/>
      <c r="Z71" s="1"/>
      <c r="AA71" s="1"/>
      <c r="AB71" s="1"/>
      <c r="AC71" s="1"/>
      <c r="AD71" s="1"/>
      <c r="AE71" s="1"/>
      <c r="AF71" s="1"/>
      <c r="AG71" s="1"/>
    </row>
    <row r="72" spans="8:33" ht="15.75" customHeight="1">
      <c r="H72" s="1"/>
      <c r="I72" s="1"/>
      <c r="J72" s="1"/>
      <c r="K72" s="1"/>
      <c r="L72" s="1"/>
      <c r="M72" s="1"/>
      <c r="N72" s="1"/>
      <c r="O72" s="1"/>
      <c r="P72" s="1"/>
      <c r="Q72" s="1"/>
      <c r="R72" s="1"/>
      <c r="S72" s="1"/>
      <c r="T72" s="1"/>
      <c r="U72" s="1"/>
      <c r="V72" s="1"/>
      <c r="W72" s="1"/>
      <c r="X72" s="1"/>
      <c r="Y72" s="1"/>
      <c r="Z72" s="1"/>
      <c r="AA72" s="1"/>
      <c r="AB72" s="1"/>
      <c r="AC72" s="1"/>
      <c r="AD72" s="1"/>
      <c r="AE72" s="1"/>
      <c r="AF72" s="1"/>
      <c r="AG72" s="1"/>
    </row>
    <row r="73" spans="8:33" ht="15.75" customHeight="1">
      <c r="H73" s="1"/>
      <c r="I73" s="1"/>
      <c r="J73" s="1"/>
      <c r="K73" s="1"/>
      <c r="L73" s="1"/>
      <c r="M73" s="1"/>
      <c r="N73" s="1"/>
      <c r="O73" s="1"/>
      <c r="P73" s="1"/>
      <c r="Q73" s="1"/>
      <c r="R73" s="1"/>
      <c r="S73" s="1"/>
      <c r="T73" s="1"/>
      <c r="U73" s="1"/>
      <c r="V73" s="1"/>
      <c r="W73" s="1"/>
      <c r="X73" s="1"/>
      <c r="Y73" s="1"/>
      <c r="Z73" s="1"/>
      <c r="AA73" s="1"/>
      <c r="AB73" s="1"/>
      <c r="AC73" s="1"/>
      <c r="AD73" s="1"/>
      <c r="AE73" s="1"/>
      <c r="AF73" s="1"/>
      <c r="AG73" s="1"/>
    </row>
    <row r="74" spans="8:33" ht="15.75" customHeight="1">
      <c r="H74" s="1"/>
      <c r="I74" s="1"/>
      <c r="J74" s="1"/>
      <c r="K74" s="1"/>
      <c r="L74" s="1"/>
      <c r="M74" s="1"/>
      <c r="N74" s="1"/>
      <c r="O74" s="1"/>
      <c r="P74" s="1"/>
      <c r="Q74" s="1"/>
      <c r="R74" s="1"/>
      <c r="S74" s="1"/>
      <c r="T74" s="1"/>
      <c r="U74" s="1"/>
      <c r="V74" s="1"/>
      <c r="W74" s="1"/>
      <c r="X74" s="1"/>
      <c r="Y74" s="1"/>
      <c r="Z74" s="1"/>
      <c r="AA74" s="1"/>
      <c r="AB74" s="1"/>
      <c r="AC74" s="1"/>
      <c r="AD74" s="1"/>
      <c r="AE74" s="1"/>
      <c r="AF74" s="1"/>
      <c r="AG74" s="1"/>
    </row>
    <row r="75" spans="8:33" ht="15.75" customHeight="1">
      <c r="H75" s="1"/>
      <c r="I75" s="1"/>
      <c r="J75" s="1"/>
      <c r="K75" s="1"/>
      <c r="L75" s="1"/>
      <c r="M75" s="1"/>
      <c r="N75" s="1"/>
      <c r="O75" s="1"/>
      <c r="P75" s="1"/>
      <c r="Q75" s="1"/>
      <c r="R75" s="1"/>
      <c r="S75" s="1"/>
      <c r="T75" s="1"/>
      <c r="U75" s="1"/>
      <c r="V75" s="1"/>
      <c r="W75" s="1"/>
      <c r="X75" s="1"/>
      <c r="Y75" s="1"/>
      <c r="Z75" s="1"/>
      <c r="AA75" s="1"/>
      <c r="AB75" s="1"/>
      <c r="AC75" s="1"/>
      <c r="AD75" s="1"/>
      <c r="AE75" s="1"/>
      <c r="AF75" s="1"/>
      <c r="AG75" s="1"/>
    </row>
    <row r="76" spans="8:33" ht="15.75" customHeight="1">
      <c r="H76" s="1"/>
      <c r="I76" s="1"/>
      <c r="J76" s="1"/>
      <c r="K76" s="1"/>
      <c r="L76" s="1"/>
      <c r="M76" s="1"/>
      <c r="N76" s="1"/>
      <c r="O76" s="1"/>
      <c r="P76" s="1"/>
      <c r="Q76" s="1"/>
      <c r="R76" s="1"/>
      <c r="S76" s="1"/>
      <c r="T76" s="1"/>
      <c r="U76" s="1"/>
      <c r="V76" s="1"/>
      <c r="W76" s="1"/>
      <c r="X76" s="1"/>
      <c r="Y76" s="1"/>
      <c r="Z76" s="1"/>
      <c r="AA76" s="1"/>
      <c r="AB76" s="1"/>
      <c r="AC76" s="1"/>
      <c r="AD76" s="1"/>
      <c r="AE76" s="1"/>
      <c r="AF76" s="1"/>
      <c r="AG76" s="1"/>
    </row>
    <row r="77" spans="8:33" ht="15.75" customHeight="1">
      <c r="H77" s="1"/>
      <c r="I77" s="1"/>
      <c r="J77" s="1"/>
      <c r="K77" s="1"/>
      <c r="L77" s="1"/>
      <c r="M77" s="1"/>
      <c r="N77" s="1"/>
      <c r="O77" s="1"/>
      <c r="P77" s="1"/>
      <c r="Q77" s="1"/>
      <c r="R77" s="1"/>
      <c r="S77" s="1"/>
      <c r="T77" s="1"/>
      <c r="U77" s="1"/>
      <c r="V77" s="1"/>
      <c r="W77" s="1"/>
      <c r="X77" s="1"/>
      <c r="Y77" s="1"/>
      <c r="Z77" s="1"/>
      <c r="AA77" s="1"/>
      <c r="AB77" s="1"/>
      <c r="AC77" s="1"/>
      <c r="AD77" s="1"/>
      <c r="AE77" s="1"/>
      <c r="AF77" s="1"/>
      <c r="AG77" s="1"/>
    </row>
    <row r="78" spans="8:33" ht="15.75" customHeight="1">
      <c r="H78" s="1"/>
      <c r="I78" s="1"/>
      <c r="J78" s="1"/>
      <c r="K78" s="1"/>
      <c r="L78" s="1"/>
      <c r="M78" s="1"/>
      <c r="N78" s="1"/>
      <c r="O78" s="1"/>
      <c r="P78" s="1"/>
      <c r="Q78" s="1"/>
      <c r="R78" s="1"/>
      <c r="S78" s="1"/>
      <c r="T78" s="1"/>
      <c r="U78" s="1"/>
      <c r="V78" s="1"/>
      <c r="W78" s="1"/>
      <c r="X78" s="1"/>
      <c r="Y78" s="1"/>
      <c r="Z78" s="1"/>
      <c r="AA78" s="1"/>
      <c r="AB78" s="1"/>
      <c r="AC78" s="1"/>
      <c r="AD78" s="1"/>
      <c r="AE78" s="1"/>
      <c r="AF78" s="1"/>
      <c r="AG78" s="1"/>
    </row>
    <row r="79" spans="8:33" ht="15.75" customHeight="1">
      <c r="H79" s="1"/>
      <c r="I79" s="1"/>
      <c r="J79" s="1"/>
      <c r="K79" s="1"/>
      <c r="L79" s="1"/>
      <c r="M79" s="1"/>
      <c r="N79" s="1"/>
      <c r="O79" s="1"/>
      <c r="P79" s="1"/>
      <c r="Q79" s="1"/>
      <c r="R79" s="1"/>
      <c r="S79" s="1"/>
      <c r="T79" s="1"/>
      <c r="U79" s="1"/>
      <c r="V79" s="1"/>
      <c r="W79" s="1"/>
      <c r="X79" s="1"/>
      <c r="Y79" s="1"/>
      <c r="Z79" s="1"/>
      <c r="AA79" s="1"/>
      <c r="AB79" s="1"/>
      <c r="AC79" s="1"/>
      <c r="AD79" s="1"/>
      <c r="AE79" s="1"/>
      <c r="AF79" s="1"/>
      <c r="AG79" s="1"/>
    </row>
    <row r="80" spans="8:33" ht="15.75" customHeight="1">
      <c r="H80" s="1"/>
      <c r="I80" s="1"/>
      <c r="J80" s="1"/>
      <c r="K80" s="1"/>
      <c r="L80" s="1"/>
      <c r="M80" s="1"/>
      <c r="N80" s="1"/>
      <c r="O80" s="1"/>
      <c r="P80" s="1"/>
      <c r="Q80" s="1"/>
      <c r="R80" s="1"/>
      <c r="S80" s="1"/>
      <c r="T80" s="1"/>
      <c r="U80" s="1"/>
      <c r="V80" s="1"/>
      <c r="W80" s="1"/>
      <c r="X80" s="1"/>
      <c r="Y80" s="1"/>
      <c r="Z80" s="1"/>
      <c r="AA80" s="1"/>
      <c r="AB80" s="1"/>
      <c r="AC80" s="1"/>
      <c r="AD80" s="1"/>
      <c r="AE80" s="1"/>
      <c r="AF80" s="1"/>
      <c r="AG80" s="1"/>
    </row>
    <row r="81" spans="8:33" ht="15.75" customHeight="1">
      <c r="H81" s="1"/>
      <c r="I81" s="1"/>
      <c r="J81" s="1"/>
      <c r="K81" s="1"/>
      <c r="L81" s="1"/>
      <c r="M81" s="1"/>
      <c r="N81" s="1"/>
      <c r="O81" s="1"/>
      <c r="P81" s="1"/>
      <c r="Q81" s="1"/>
      <c r="R81" s="1"/>
      <c r="S81" s="1"/>
      <c r="T81" s="1"/>
      <c r="U81" s="1"/>
      <c r="V81" s="1"/>
      <c r="W81" s="1"/>
      <c r="X81" s="1"/>
      <c r="Y81" s="1"/>
      <c r="Z81" s="1"/>
      <c r="AA81" s="1"/>
      <c r="AB81" s="1"/>
      <c r="AC81" s="1"/>
      <c r="AD81" s="1"/>
      <c r="AE81" s="1"/>
      <c r="AF81" s="1"/>
      <c r="AG81" s="1"/>
    </row>
    <row r="82" spans="8:33" ht="15.75" customHeight="1">
      <c r="H82" s="1"/>
      <c r="I82" s="1"/>
      <c r="J82" s="1"/>
      <c r="K82" s="1"/>
      <c r="L82" s="1"/>
      <c r="M82" s="1"/>
      <c r="N82" s="1"/>
      <c r="O82" s="1"/>
      <c r="P82" s="1"/>
      <c r="Q82" s="1"/>
      <c r="R82" s="1"/>
      <c r="S82" s="1"/>
      <c r="T82" s="1"/>
      <c r="U82" s="1"/>
      <c r="V82" s="1"/>
      <c r="W82" s="1"/>
      <c r="X82" s="1"/>
      <c r="Y82" s="1"/>
      <c r="Z82" s="1"/>
      <c r="AA82" s="1"/>
      <c r="AB82" s="1"/>
      <c r="AC82" s="1"/>
      <c r="AD82" s="1"/>
      <c r="AE82" s="1"/>
      <c r="AF82" s="1"/>
      <c r="AG82" s="1"/>
    </row>
    <row r="83" spans="8:33" ht="15.75" customHeight="1">
      <c r="H83" s="1"/>
      <c r="I83" s="1"/>
      <c r="J83" s="1"/>
      <c r="K83" s="1"/>
      <c r="L83" s="1"/>
      <c r="M83" s="1"/>
      <c r="N83" s="1"/>
      <c r="O83" s="1"/>
      <c r="P83" s="1"/>
      <c r="Q83" s="1"/>
      <c r="R83" s="1"/>
      <c r="S83" s="1"/>
      <c r="T83" s="1"/>
      <c r="U83" s="1"/>
      <c r="V83" s="1"/>
      <c r="W83" s="1"/>
      <c r="X83" s="1"/>
      <c r="Y83" s="1"/>
      <c r="Z83" s="1"/>
      <c r="AA83" s="1"/>
      <c r="AB83" s="1"/>
      <c r="AC83" s="1"/>
      <c r="AD83" s="1"/>
      <c r="AE83" s="1"/>
      <c r="AF83" s="1"/>
      <c r="AG83" s="1"/>
    </row>
    <row r="84" spans="8:33" ht="15.75" customHeight="1">
      <c r="H84" s="1"/>
      <c r="I84" s="1"/>
      <c r="J84" s="1"/>
      <c r="K84" s="1"/>
      <c r="L84" s="1"/>
      <c r="M84" s="1"/>
      <c r="N84" s="1"/>
      <c r="O84" s="1"/>
      <c r="P84" s="1"/>
      <c r="Q84" s="1"/>
      <c r="R84" s="1"/>
      <c r="S84" s="1"/>
      <c r="T84" s="1"/>
      <c r="U84" s="1"/>
      <c r="V84" s="1"/>
      <c r="W84" s="1"/>
      <c r="X84" s="1"/>
      <c r="Y84" s="1"/>
      <c r="Z84" s="1"/>
      <c r="AA84" s="1"/>
      <c r="AB84" s="1"/>
      <c r="AC84" s="1"/>
      <c r="AD84" s="1"/>
      <c r="AE84" s="1"/>
      <c r="AF84" s="1"/>
      <c r="AG84" s="1"/>
    </row>
    <row r="85" spans="8:33" ht="15.75" customHeight="1">
      <c r="H85" s="1"/>
      <c r="I85" s="1"/>
      <c r="J85" s="1"/>
      <c r="K85" s="1"/>
      <c r="L85" s="1"/>
      <c r="M85" s="1"/>
      <c r="N85" s="1"/>
      <c r="O85" s="1"/>
      <c r="P85" s="1"/>
      <c r="Q85" s="1"/>
      <c r="R85" s="1"/>
      <c r="S85" s="1"/>
      <c r="T85" s="1"/>
      <c r="U85" s="1"/>
      <c r="V85" s="1"/>
      <c r="W85" s="1"/>
      <c r="X85" s="1"/>
      <c r="Y85" s="1"/>
      <c r="Z85" s="1"/>
      <c r="AA85" s="1"/>
      <c r="AB85" s="1"/>
      <c r="AC85" s="1"/>
      <c r="AD85" s="1"/>
      <c r="AE85" s="1"/>
      <c r="AF85" s="1"/>
      <c r="AG85" s="1"/>
    </row>
    <row r="86" spans="8:33" ht="15.75" customHeight="1">
      <c r="H86" s="1"/>
      <c r="I86" s="1"/>
      <c r="J86" s="1"/>
      <c r="K86" s="1"/>
      <c r="L86" s="1"/>
      <c r="M86" s="1"/>
      <c r="N86" s="1"/>
      <c r="O86" s="1"/>
      <c r="P86" s="1"/>
      <c r="Q86" s="1"/>
      <c r="R86" s="1"/>
      <c r="S86" s="1"/>
      <c r="T86" s="1"/>
      <c r="U86" s="1"/>
      <c r="V86" s="1"/>
      <c r="W86" s="1"/>
      <c r="X86" s="1"/>
      <c r="Y86" s="1"/>
      <c r="Z86" s="1"/>
      <c r="AA86" s="1"/>
      <c r="AB86" s="1"/>
      <c r="AC86" s="1"/>
      <c r="AD86" s="1"/>
      <c r="AE86" s="1"/>
      <c r="AF86" s="1"/>
      <c r="AG86" s="1"/>
    </row>
    <row r="87" spans="8:33" ht="15.75" customHeight="1">
      <c r="H87" s="1"/>
      <c r="I87" s="1"/>
      <c r="J87" s="1"/>
      <c r="K87" s="1"/>
      <c r="L87" s="1"/>
      <c r="M87" s="1"/>
      <c r="N87" s="1"/>
      <c r="O87" s="1"/>
      <c r="P87" s="1"/>
      <c r="Q87" s="1"/>
      <c r="R87" s="1"/>
      <c r="S87" s="1"/>
      <c r="T87" s="1"/>
      <c r="U87" s="1"/>
      <c r="V87" s="1"/>
      <c r="W87" s="1"/>
      <c r="X87" s="1"/>
      <c r="Y87" s="1"/>
      <c r="Z87" s="1"/>
      <c r="AA87" s="1"/>
      <c r="AB87" s="1"/>
      <c r="AC87" s="1"/>
      <c r="AD87" s="1"/>
      <c r="AE87" s="1"/>
      <c r="AF87" s="1"/>
      <c r="AG87" s="1"/>
    </row>
    <row r="88" spans="8:33" ht="15.75" customHeight="1">
      <c r="H88" s="1"/>
      <c r="I88" s="1"/>
      <c r="J88" s="1"/>
      <c r="K88" s="1"/>
      <c r="L88" s="1"/>
      <c r="M88" s="1"/>
      <c r="N88" s="1"/>
      <c r="O88" s="1"/>
      <c r="P88" s="1"/>
      <c r="Q88" s="1"/>
      <c r="R88" s="1"/>
      <c r="S88" s="1"/>
      <c r="T88" s="1"/>
      <c r="U88" s="1"/>
      <c r="V88" s="1"/>
      <c r="W88" s="1"/>
      <c r="X88" s="1"/>
      <c r="Y88" s="1"/>
      <c r="Z88" s="1"/>
      <c r="AA88" s="1"/>
      <c r="AB88" s="1"/>
      <c r="AC88" s="1"/>
      <c r="AD88" s="1"/>
      <c r="AE88" s="1"/>
      <c r="AF88" s="1"/>
      <c r="AG88" s="1"/>
    </row>
    <row r="89" spans="8:33" ht="15.75" customHeight="1">
      <c r="H89" s="1"/>
      <c r="I89" s="1"/>
      <c r="J89" s="1"/>
      <c r="K89" s="1"/>
      <c r="L89" s="1"/>
      <c r="M89" s="1"/>
      <c r="N89" s="1"/>
      <c r="O89" s="1"/>
      <c r="P89" s="1"/>
      <c r="Q89" s="1"/>
      <c r="R89" s="1"/>
      <c r="S89" s="1"/>
      <c r="T89" s="1"/>
      <c r="U89" s="1"/>
      <c r="V89" s="1"/>
      <c r="W89" s="1"/>
      <c r="X89" s="1"/>
      <c r="Y89" s="1"/>
      <c r="Z89" s="1"/>
      <c r="AA89" s="1"/>
      <c r="AB89" s="1"/>
      <c r="AC89" s="1"/>
      <c r="AD89" s="1"/>
      <c r="AE89" s="1"/>
      <c r="AF89" s="1"/>
      <c r="AG89" s="1"/>
    </row>
    <row r="90" spans="8:33" ht="15.75" customHeight="1">
      <c r="H90" s="1"/>
      <c r="I90" s="1"/>
      <c r="J90" s="1"/>
      <c r="K90" s="1"/>
      <c r="L90" s="1"/>
      <c r="M90" s="1"/>
      <c r="N90" s="1"/>
      <c r="O90" s="1"/>
      <c r="P90" s="1"/>
      <c r="Q90" s="1"/>
      <c r="R90" s="1"/>
      <c r="S90" s="1"/>
      <c r="T90" s="1"/>
      <c r="U90" s="1"/>
      <c r="V90" s="1"/>
      <c r="W90" s="1"/>
      <c r="X90" s="1"/>
      <c r="Y90" s="1"/>
      <c r="Z90" s="1"/>
      <c r="AA90" s="1"/>
      <c r="AB90" s="1"/>
      <c r="AC90" s="1"/>
      <c r="AD90" s="1"/>
      <c r="AE90" s="1"/>
      <c r="AF90" s="1"/>
      <c r="AG90" s="1"/>
    </row>
    <row r="91" spans="8:33" ht="15.75" customHeight="1">
      <c r="H91" s="1"/>
      <c r="I91" s="1"/>
      <c r="J91" s="1"/>
      <c r="K91" s="1"/>
      <c r="L91" s="1"/>
      <c r="M91" s="1"/>
      <c r="N91" s="1"/>
      <c r="O91" s="1"/>
      <c r="P91" s="1"/>
      <c r="Q91" s="1"/>
      <c r="R91" s="1"/>
      <c r="S91" s="1"/>
      <c r="T91" s="1"/>
      <c r="U91" s="1"/>
      <c r="V91" s="1"/>
      <c r="W91" s="1"/>
      <c r="X91" s="1"/>
      <c r="Y91" s="1"/>
      <c r="Z91" s="1"/>
      <c r="AA91" s="1"/>
      <c r="AB91" s="1"/>
      <c r="AC91" s="1"/>
      <c r="AD91" s="1"/>
      <c r="AE91" s="1"/>
      <c r="AF91" s="1"/>
      <c r="AG91" s="1"/>
    </row>
    <row r="92" spans="8:33" ht="15.75" customHeight="1">
      <c r="H92" s="1"/>
      <c r="I92" s="1"/>
      <c r="J92" s="1"/>
      <c r="K92" s="1"/>
      <c r="L92" s="1"/>
      <c r="M92" s="1"/>
      <c r="N92" s="1"/>
      <c r="O92" s="1"/>
      <c r="P92" s="1"/>
      <c r="Q92" s="1"/>
      <c r="R92" s="1"/>
      <c r="S92" s="1"/>
      <c r="T92" s="1"/>
      <c r="U92" s="1"/>
      <c r="V92" s="1"/>
      <c r="W92" s="1"/>
      <c r="X92" s="1"/>
      <c r="Y92" s="1"/>
      <c r="Z92" s="1"/>
      <c r="AA92" s="1"/>
      <c r="AB92" s="1"/>
      <c r="AC92" s="1"/>
      <c r="AD92" s="1"/>
      <c r="AE92" s="1"/>
      <c r="AF92" s="1"/>
      <c r="AG92" s="1"/>
    </row>
    <row r="93" spans="8:33" ht="15.75" customHeight="1">
      <c r="H93" s="1"/>
      <c r="I93" s="1"/>
      <c r="J93" s="1"/>
      <c r="K93" s="1"/>
      <c r="L93" s="1"/>
      <c r="M93" s="1"/>
      <c r="N93" s="1"/>
      <c r="O93" s="1"/>
      <c r="P93" s="1"/>
      <c r="Q93" s="1"/>
      <c r="R93" s="1"/>
      <c r="S93" s="1"/>
      <c r="T93" s="1"/>
      <c r="U93" s="1"/>
      <c r="V93" s="1"/>
      <c r="W93" s="1"/>
      <c r="X93" s="1"/>
      <c r="Y93" s="1"/>
      <c r="Z93" s="1"/>
      <c r="AA93" s="1"/>
      <c r="AB93" s="1"/>
      <c r="AC93" s="1"/>
      <c r="AD93" s="1"/>
      <c r="AE93" s="1"/>
      <c r="AF93" s="1"/>
      <c r="AG93" s="1"/>
    </row>
    <row r="94" spans="8:33" ht="15.75" customHeight="1">
      <c r="H94" s="1"/>
      <c r="I94" s="1"/>
      <c r="J94" s="1"/>
      <c r="K94" s="1"/>
      <c r="L94" s="1"/>
      <c r="M94" s="1"/>
      <c r="N94" s="1"/>
      <c r="O94" s="1"/>
      <c r="P94" s="1"/>
      <c r="Q94" s="1"/>
      <c r="R94" s="1"/>
      <c r="S94" s="1"/>
      <c r="T94" s="1"/>
      <c r="U94" s="1"/>
      <c r="V94" s="1"/>
      <c r="W94" s="1"/>
      <c r="X94" s="1"/>
      <c r="Y94" s="1"/>
      <c r="Z94" s="1"/>
      <c r="AA94" s="1"/>
      <c r="AB94" s="1"/>
      <c r="AC94" s="1"/>
      <c r="AD94" s="1"/>
      <c r="AE94" s="1"/>
      <c r="AF94" s="1"/>
      <c r="AG94" s="1"/>
    </row>
    <row r="95" spans="8:33" ht="15.75" customHeight="1">
      <c r="H95" s="1"/>
      <c r="I95" s="1"/>
      <c r="J95" s="1"/>
      <c r="K95" s="1"/>
      <c r="L95" s="1"/>
      <c r="M95" s="1"/>
      <c r="N95" s="1"/>
      <c r="O95" s="1"/>
      <c r="P95" s="1"/>
      <c r="Q95" s="1"/>
      <c r="R95" s="1"/>
      <c r="S95" s="1"/>
      <c r="T95" s="1"/>
      <c r="U95" s="1"/>
      <c r="V95" s="1"/>
      <c r="W95" s="1"/>
      <c r="X95" s="1"/>
      <c r="Y95" s="1"/>
      <c r="Z95" s="1"/>
      <c r="AA95" s="1"/>
      <c r="AB95" s="1"/>
      <c r="AC95" s="1"/>
      <c r="AD95" s="1"/>
      <c r="AE95" s="1"/>
      <c r="AF95" s="1"/>
      <c r="AG95" s="1"/>
    </row>
    <row r="96" spans="8:33" ht="15.75" customHeight="1">
      <c r="H96" s="1"/>
      <c r="I96" s="1"/>
      <c r="J96" s="1"/>
      <c r="K96" s="1"/>
      <c r="L96" s="1"/>
      <c r="M96" s="1"/>
      <c r="N96" s="1"/>
      <c r="O96" s="1"/>
      <c r="P96" s="1"/>
      <c r="Q96" s="1"/>
      <c r="R96" s="1"/>
      <c r="S96" s="1"/>
      <c r="T96" s="1"/>
      <c r="U96" s="1"/>
      <c r="V96" s="1"/>
      <c r="W96" s="1"/>
      <c r="X96" s="1"/>
      <c r="Y96" s="1"/>
      <c r="Z96" s="1"/>
      <c r="AA96" s="1"/>
      <c r="AB96" s="1"/>
      <c r="AC96" s="1"/>
      <c r="AD96" s="1"/>
      <c r="AE96" s="1"/>
      <c r="AF96" s="1"/>
      <c r="AG96" s="1"/>
    </row>
    <row r="97" spans="8:33" ht="15.75" customHeight="1">
      <c r="H97" s="1"/>
      <c r="I97" s="1"/>
      <c r="J97" s="1"/>
      <c r="K97" s="1"/>
      <c r="L97" s="1"/>
      <c r="M97" s="1"/>
      <c r="N97" s="1"/>
      <c r="O97" s="1"/>
      <c r="P97" s="1"/>
      <c r="Q97" s="1"/>
      <c r="R97" s="1"/>
      <c r="S97" s="1"/>
      <c r="T97" s="1"/>
      <c r="U97" s="1"/>
      <c r="V97" s="1"/>
      <c r="W97" s="1"/>
      <c r="X97" s="1"/>
      <c r="Y97" s="1"/>
      <c r="Z97" s="1"/>
      <c r="AA97" s="1"/>
      <c r="AB97" s="1"/>
      <c r="AC97" s="1"/>
      <c r="AD97" s="1"/>
      <c r="AE97" s="1"/>
      <c r="AF97" s="1"/>
      <c r="AG97" s="1"/>
    </row>
    <row r="98" spans="8:33" ht="15.75" customHeight="1">
      <c r="H98" s="1"/>
      <c r="I98" s="1"/>
      <c r="J98" s="1"/>
      <c r="K98" s="1"/>
      <c r="L98" s="1"/>
      <c r="M98" s="1"/>
      <c r="N98" s="1"/>
      <c r="O98" s="1"/>
      <c r="P98" s="1"/>
      <c r="Q98" s="1"/>
      <c r="R98" s="1"/>
      <c r="S98" s="1"/>
      <c r="T98" s="1"/>
      <c r="U98" s="1"/>
      <c r="V98" s="1"/>
      <c r="W98" s="1"/>
      <c r="X98" s="1"/>
      <c r="Y98" s="1"/>
      <c r="Z98" s="1"/>
      <c r="AA98" s="1"/>
      <c r="AB98" s="1"/>
      <c r="AC98" s="1"/>
      <c r="AD98" s="1"/>
      <c r="AE98" s="1"/>
      <c r="AF98" s="1"/>
      <c r="AG98" s="1"/>
    </row>
    <row r="99" spans="8:33" ht="15.75" customHeight="1">
      <c r="H99" s="1"/>
      <c r="I99" s="1"/>
      <c r="J99" s="1"/>
      <c r="K99" s="1"/>
      <c r="L99" s="1"/>
      <c r="M99" s="1"/>
      <c r="N99" s="1"/>
      <c r="O99" s="1"/>
      <c r="P99" s="1"/>
      <c r="Q99" s="1"/>
      <c r="R99" s="1"/>
      <c r="S99" s="1"/>
      <c r="T99" s="1"/>
      <c r="U99" s="1"/>
      <c r="V99" s="1"/>
      <c r="W99" s="1"/>
      <c r="X99" s="1"/>
      <c r="Y99" s="1"/>
      <c r="Z99" s="1"/>
      <c r="AA99" s="1"/>
      <c r="AB99" s="1"/>
      <c r="AC99" s="1"/>
      <c r="AD99" s="1"/>
      <c r="AE99" s="1"/>
      <c r="AF99" s="1"/>
      <c r="AG99" s="1"/>
    </row>
    <row r="100" spans="8:33" ht="15.75" customHeight="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8:33" ht="15.75" customHeight="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8:33" ht="15.75" customHeight="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8:33" ht="15.75" customHeight="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8:33" ht="15.75" customHeight="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8:33" ht="15.75" customHeight="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8:33" ht="15.75" customHeight="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8:33" ht="15.75" customHeight="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8:33" ht="15.75" customHeight="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8:33" ht="15.75" customHeight="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8:33" ht="15.75" customHeight="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8:33" ht="15.75" customHeight="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8:33" ht="15.75" customHeight="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8:33" ht="15.75" customHeight="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8:33" ht="15.75" customHeight="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8:33" ht="15.75" customHeight="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8:33" ht="15.75" customHeight="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8:33" ht="15.75" customHeight="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8:33" ht="15.75" customHeight="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8:33" ht="15.75" customHeight="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8:33" ht="15.75" customHeight="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8:33" ht="15.75" customHeight="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8:33" ht="15.75" customHeight="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8:33" ht="15.75" customHeight="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8:33" ht="15.75" customHeight="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8:33" ht="15.75" customHeight="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8:33" ht="15.75" customHeight="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8:33" ht="15.75" customHeight="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8:33" ht="15.75" customHeight="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8:33" ht="15.75" customHeight="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8:33" ht="15.75" customHeight="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8:33" ht="15.75" customHeight="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8:33" ht="15.75" customHeight="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8:33" ht="15.75" customHeight="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8:33" ht="15.75" customHeight="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8:33" ht="15.75" customHeight="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8:33" ht="15.75" customHeight="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8:33" ht="15.75" customHeight="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8:33" ht="15.75" customHeight="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8:33" ht="15.75" customHeight="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8:33" ht="15.75" customHeight="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8:33" ht="15.75" customHeight="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8:33" ht="15.75" customHeight="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8:33" ht="15.75" customHeight="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8:33" ht="15.75" customHeight="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8:33" ht="15.75" customHeight="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8:33" ht="15.75" customHeight="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8:33" ht="15.75" customHeight="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8:33" ht="15.75" customHeight="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8:33" ht="15.75" customHeight="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8:33" ht="15.75" customHeight="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8:33" ht="15.75" customHeight="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8:33" ht="15.75" customHeight="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8:33" ht="15.75" customHeight="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8:33" ht="15.75" customHeight="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8:33" ht="15.75" customHeight="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8:33" ht="15.75" customHeight="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8:33" ht="15.75" customHeight="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8:33" ht="15.75" customHeight="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8:33" ht="15.75" customHeight="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8:33" ht="15.75" customHeight="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8:33" ht="15.75" customHeight="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8:33" ht="15.75" customHeight="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8:33" ht="15.75" customHeight="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8:33" ht="15.75" customHeight="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8:33" ht="15.75" customHeight="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8:33" ht="15.75" customHeight="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8:33" ht="15.75" customHeight="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8:33" ht="15.75" customHeight="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8:33" ht="15.75" customHeight="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8:33" ht="15.75" customHeight="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8:33" ht="15.75" customHeight="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8:33" ht="15.75" customHeight="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8:33" ht="15.75" customHeight="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8:33" ht="15.75" customHeight="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8:33" ht="15.75" customHeight="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8:33" ht="15.75" customHeight="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8:33" ht="15.75" customHeight="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8:33" ht="15.75" customHeight="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8:33" ht="15.75" customHeight="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8:33" ht="15.75" customHeight="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8:33" ht="15.75" customHeight="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8:33" ht="15.75" customHeight="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8:33" ht="15.75" customHeight="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8:33" ht="15.75" customHeight="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8:33" ht="15.75" customHeight="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8:33" ht="15.75" customHeight="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8:33" ht="15.75" customHeight="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8:33" ht="15.75" customHeight="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8:33" ht="15.75" customHeight="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8:33" ht="15.75" customHeight="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8:33" ht="15.75" customHeight="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8:33" ht="15.75" customHeight="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8:33" ht="15.75" customHeight="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8:33" ht="15.75" customHeight="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8:33" ht="15.75" customHeight="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8:33" ht="15.75" customHeight="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8:33" ht="15.75" customHeight="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8:33" ht="15.75" customHeight="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8:33" ht="15.75" customHeight="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8:33" ht="15.75" customHeight="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8:33" ht="15.75" customHeight="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8:33" ht="15.75" customHeight="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8:33" ht="15.75" customHeight="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8:33" ht="15.75" customHeight="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8:33" ht="15.75" customHeight="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8:33" ht="15.75" customHeight="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8:33" ht="15.75" customHeight="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8:33" ht="15.75" customHeight="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8:33" ht="15.75" customHeight="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8:33" ht="15.75" customHeight="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8:33" ht="15.75" customHeight="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8:33" ht="15.75" customHeight="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8:33" ht="15.75" customHeight="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8:33" ht="15.75" customHeight="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8:33" ht="15.75" customHeight="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8:33" ht="15.75" customHeight="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8:33" ht="15.75" customHeight="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8:33" ht="15.75" customHeight="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8:33" ht="15.75" customHeight="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8:33" ht="15.75" customHeight="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8:33" ht="15.75" customHeight="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8:33" ht="15.75" customHeight="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8:33" ht="15.75" customHeight="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8:33" ht="15.75" customHeight="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8:33" ht="15.75" customHeight="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8:33" ht="15.75" customHeight="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8:33" ht="15.75" customHeight="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8:33" ht="15.75" customHeight="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8:33" ht="15.75" customHeight="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8:33" ht="15.75" customHeight="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8:33" ht="15.75" customHeight="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8:33" ht="15.75" customHeight="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8:33" ht="15.75" customHeight="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8:33" ht="15.75" customHeight="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8:33" ht="15.75" customHeight="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8:33" ht="15.75" customHeight="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8:33" ht="15.75" customHeight="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8:33" ht="15.75" customHeight="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8:33" ht="15.75" customHeight="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8:33" ht="15.75" customHeight="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8:33" ht="15.75" customHeight="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row>
    <row r="242" spans="8:33" ht="15.75" customHeight="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row>
    <row r="243" spans="8:33" ht="15.75" customHeight="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row>
    <row r="244" spans="8:33" ht="15.75" customHeight="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row>
    <row r="245" spans="8:33" ht="15.75" customHeight="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row>
    <row r="246" spans="8:33" ht="15.75" customHeight="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row>
    <row r="247" spans="8:33" ht="15.75" customHeight="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row>
    <row r="248" spans="8:33" ht="15.75" customHeight="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row>
    <row r="249" spans="8:33" ht="15.75" customHeight="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row>
    <row r="250" spans="8:33" ht="15.75" customHeight="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row>
    <row r="251" spans="8:33" ht="15.75" customHeight="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row>
    <row r="252" spans="8:33" ht="15.75" customHeight="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row>
    <row r="253" spans="8:33" ht="15.75" customHeight="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row>
    <row r="254" spans="8:33" ht="15.75" customHeight="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row>
    <row r="255" spans="8:33" ht="15.75" customHeight="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row>
    <row r="256" spans="8:33" ht="15.75" customHeight="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row>
    <row r="257" spans="8:33" ht="15.75" customHeight="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row>
    <row r="258" spans="8:33" ht="15.75" customHeight="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row>
    <row r="259" spans="8:33" ht="15.75" customHeight="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row>
    <row r="260" spans="8:33" ht="15.75" customHeight="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row>
    <row r="261" spans="8:33" ht="15.75" customHeight="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row>
    <row r="262" spans="8:33" ht="15.75" customHeight="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row>
    <row r="263" spans="8:33" ht="15.75" customHeight="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row>
    <row r="264" spans="8:33" ht="15.75" customHeight="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row>
    <row r="265" spans="8:33" ht="15.75" customHeight="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row>
    <row r="266" spans="8:33" ht="15.75" customHeight="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row>
    <row r="267" spans="8:33" ht="15.75" customHeight="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row>
    <row r="268" spans="8:33" ht="15.75" customHeight="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row>
    <row r="269" spans="8:33" ht="15.75" customHeight="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row>
    <row r="270" spans="8:33" ht="15.75" customHeight="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row>
    <row r="271" spans="8:33" ht="15.75" customHeight="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row>
    <row r="272" spans="8:33" ht="15.75" customHeight="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row>
    <row r="273" spans="8:33" ht="15.75" customHeight="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row>
    <row r="274" spans="8:33" ht="15.75" customHeight="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row>
    <row r="275" spans="8:33" ht="15.75" customHeight="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row>
    <row r="276" spans="8:33" ht="15.75" customHeight="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row>
    <row r="277" spans="8:33" ht="15.75" customHeight="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row>
    <row r="278" spans="8:33" ht="15.75" customHeight="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row>
    <row r="279" spans="8:33" ht="15.75" customHeight="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row>
    <row r="280" spans="8:33" ht="15.75" customHeight="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row>
    <row r="281" spans="8:33" ht="15.75" customHeight="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row>
    <row r="282" spans="8:33" ht="15.75" customHeight="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row>
    <row r="283" spans="8:33" ht="15.75" customHeight="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row>
    <row r="284" spans="8:33" ht="15.75" customHeight="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row>
    <row r="285" spans="8:33" ht="15.75" customHeight="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row>
    <row r="286" spans="8:33" ht="15.75" customHeight="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row>
    <row r="287" spans="8:33" ht="15.75" customHeight="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row>
    <row r="288" spans="8:33" ht="15.75" customHeight="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row>
    <row r="289" spans="8:33" ht="15.75" customHeight="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row>
    <row r="290" spans="8:33" ht="15.75" customHeight="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row>
    <row r="291" spans="8:33" ht="15.75" customHeight="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row>
    <row r="292" spans="8:33" ht="15.75" customHeight="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row>
    <row r="293" spans="8:33" ht="15.75" customHeight="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row>
    <row r="294" spans="8:33" ht="15.75" customHeight="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row>
    <row r="295" spans="8:33" ht="15.75" customHeight="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row>
    <row r="296" spans="8:33" ht="15.75" customHeight="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row>
    <row r="297" spans="8:33" ht="15.75" customHeight="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row>
    <row r="298" spans="8:33" ht="15.75" customHeight="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row>
    <row r="299" spans="8:33" ht="15.75" customHeight="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row>
    <row r="300" spans="8:33" ht="15.75" customHeight="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row>
    <row r="301" spans="8:33" ht="15.75" customHeight="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row>
    <row r="302" spans="8:33" ht="15.75" customHeight="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row>
    <row r="303" spans="8:33" ht="15.75" customHeight="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row>
    <row r="304" spans="8:33" ht="15.75" customHeight="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row>
    <row r="305" spans="8:33" ht="15.75" customHeight="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row>
    <row r="306" spans="8:33" ht="15.75" customHeight="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row>
    <row r="307" spans="8:33" ht="15.75" customHeight="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row>
    <row r="308" spans="8:33" ht="15.75" customHeight="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row>
    <row r="309" spans="8:33" ht="15.75" customHeight="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row>
    <row r="310" spans="8:33" ht="15.75" customHeight="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row>
    <row r="311" spans="8:33" ht="15.75" customHeight="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row>
    <row r="312" spans="8:33" ht="15.75" customHeight="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row>
    <row r="313" spans="8:33" ht="15.75" customHeight="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row>
    <row r="314" spans="8:33" ht="15.75" customHeight="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row>
    <row r="315" spans="8:33" ht="15.75" customHeight="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row>
    <row r="316" spans="8:33" ht="15.75" customHeight="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row>
    <row r="317" spans="8:33" ht="15.75" customHeight="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row>
    <row r="318" spans="8:33" ht="15.75" customHeight="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row>
    <row r="319" spans="8:33" ht="15.75" customHeight="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row>
    <row r="320" spans="8:33" ht="15.75" customHeight="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row>
    <row r="321" spans="8:33" ht="15.75" customHeight="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row>
    <row r="322" spans="8:33" ht="15.75" customHeight="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row>
    <row r="323" spans="8:33" ht="15.75" customHeight="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row>
    <row r="324" spans="8:33" ht="15.75" customHeight="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row>
    <row r="325" spans="8:33" ht="15.75" customHeight="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row>
    <row r="326" spans="8:33" ht="15.75" customHeight="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row>
    <row r="327" spans="8:33" ht="15.75" customHeight="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row>
    <row r="328" spans="8:33" ht="15.75" customHeight="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row>
    <row r="329" spans="8:33" ht="15.75" customHeight="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row>
    <row r="330" spans="8:33" ht="15.75" customHeight="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row>
    <row r="331" spans="8:33" ht="15.75" customHeight="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row>
    <row r="332" spans="8:33" ht="15.75" customHeight="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row>
    <row r="333" spans="8:33" ht="15.75" customHeight="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row>
    <row r="334" spans="8:33" ht="15.75" customHeight="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row>
    <row r="335" spans="8:33" ht="15.75" customHeight="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row>
    <row r="336" spans="8:33" ht="15.75" customHeight="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row>
    <row r="337" spans="8:33" ht="15.75" customHeight="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row>
    <row r="338" spans="8:33" ht="15.75" customHeight="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row>
    <row r="339" spans="8:33" ht="15.75" customHeight="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row>
    <row r="340" spans="8:33" ht="15.75" customHeight="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row>
    <row r="341" spans="8:33" ht="15.75" customHeight="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row>
    <row r="342" spans="8:33" ht="15.75" customHeight="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row>
    <row r="343" spans="8:33" ht="15.75" customHeight="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row>
    <row r="344" spans="8:33" ht="15.75" customHeight="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row>
    <row r="345" spans="8:33" ht="15.75" customHeight="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row>
    <row r="346" spans="8:33" ht="15.75" customHeight="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row>
    <row r="347" spans="8:33" ht="15.75" customHeight="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row>
    <row r="348" spans="8:33" ht="15.75" customHeight="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row>
    <row r="349" spans="8:33" ht="15.75" customHeight="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row>
    <row r="350" spans="8:33" ht="15.75" customHeight="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row>
    <row r="351" spans="8:33" ht="15.75" customHeight="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row>
    <row r="352" spans="8:33" ht="15.75" customHeight="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row>
    <row r="353" spans="8:33" ht="15.75" customHeight="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row>
    <row r="354" spans="8:33" ht="15.75" customHeight="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row>
    <row r="355" spans="8:33" ht="15.75" customHeight="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row>
    <row r="356" spans="8:33" ht="15.75" customHeight="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row>
    <row r="357" spans="8:33" ht="15.75" customHeight="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row>
    <row r="358" spans="8:33" ht="15.75" customHeight="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row>
    <row r="359" spans="8:33" ht="15.75" customHeight="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row>
    <row r="360" spans="8:33" ht="15.75" customHeight="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row>
    <row r="361" spans="8:33" ht="15.75" customHeight="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row>
    <row r="362" spans="8:33" ht="15.75" customHeight="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row>
    <row r="363" spans="8:33" ht="15.75" customHeight="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row>
    <row r="364" spans="8:33" ht="15.75" customHeight="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row>
    <row r="365" spans="8:33" ht="15.75" customHeight="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row>
    <row r="366" spans="8:33" ht="15.75" customHeight="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row>
    <row r="367" spans="8:33" ht="15.75" customHeight="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row>
    <row r="368" spans="8:33" ht="15.75" customHeight="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row>
    <row r="369" spans="8:33" ht="15.75" customHeight="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row>
    <row r="370" spans="8:33" ht="15.75" customHeight="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row>
    <row r="371" spans="8:33" ht="15.75" customHeight="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row>
    <row r="372" spans="8:33" ht="15.75" customHeight="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row>
    <row r="373" spans="8:33" ht="15.75" customHeight="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row>
    <row r="374" spans="8:33" ht="15.75" customHeight="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row>
    <row r="375" spans="8:33" ht="15.75" customHeight="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row>
    <row r="376" spans="8:33" ht="15.75" customHeight="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row>
    <row r="377" spans="8:33" ht="15.75" customHeight="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row>
    <row r="378" spans="8:33" ht="15.75" customHeight="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row>
    <row r="379" spans="8:33" ht="15.75" customHeight="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row>
    <row r="380" spans="8:33" ht="15.75" customHeight="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row>
    <row r="381" spans="8:33" ht="15.75" customHeight="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row>
    <row r="382" spans="8:33" ht="15.75" customHeight="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row>
    <row r="383" spans="8:33" ht="15.75" customHeight="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row>
    <row r="384" spans="8:33" ht="15.75" customHeight="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row>
    <row r="385" spans="8:33" ht="15.75" customHeight="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row>
    <row r="386" spans="8:33" ht="15.75" customHeight="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row>
    <row r="387" spans="8:33" ht="15.75" customHeight="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row>
    <row r="388" spans="8:33" ht="15.75" customHeight="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row>
    <row r="389" spans="8:33" ht="15.75" customHeight="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row>
    <row r="390" spans="8:33" ht="15.75" customHeight="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row>
    <row r="391" spans="8:33" ht="15.75" customHeight="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row>
    <row r="392" spans="8:33" ht="15.75" customHeight="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row>
    <row r="393" spans="8:33" ht="15.75" customHeight="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row>
    <row r="394" spans="8:33" ht="15.75" customHeight="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row>
    <row r="395" spans="8:33" ht="15.75" customHeight="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row>
    <row r="396" spans="8:33" ht="15.75" customHeight="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row>
    <row r="397" spans="8:33" ht="15.75" customHeight="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row>
    <row r="398" spans="8:33" ht="15.75" customHeight="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row>
    <row r="399" spans="8:33" ht="15.75" customHeight="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row>
    <row r="400" spans="8:33" ht="15.75" customHeight="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row>
    <row r="401" spans="8:33" ht="15.75" customHeight="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row>
    <row r="402" spans="8:33" ht="15.75" customHeight="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row>
    <row r="403" spans="8:33" ht="15.75" customHeight="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row>
    <row r="404" spans="8:33" ht="15.75" customHeight="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row>
    <row r="405" spans="8:33" ht="15.75" customHeight="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row>
    <row r="406" spans="8:33" ht="15.75" customHeight="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row>
    <row r="407" spans="8:33" ht="15.75" customHeight="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row>
    <row r="408" spans="8:33" ht="15.75" customHeight="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row>
    <row r="409" spans="8:33" ht="15.75" customHeight="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row>
    <row r="410" spans="8:33" ht="15.75" customHeight="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row>
    <row r="411" spans="8:33" ht="15.75" customHeight="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row>
    <row r="412" spans="8:33" ht="15.75" customHeight="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row>
    <row r="413" spans="8:33" ht="15.75" customHeight="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row>
    <row r="414" spans="8:33" ht="15.75" customHeight="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row>
    <row r="415" spans="8:33" ht="15.75" customHeight="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row>
    <row r="416" spans="8:33" ht="15.75" customHeight="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row>
    <row r="417" spans="8:33" ht="15.75" customHeight="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row>
    <row r="418" spans="8:33" ht="15.75" customHeight="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row>
    <row r="419" spans="8:33" ht="15.75" customHeight="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row>
    <row r="420" spans="8:33" ht="15.75" customHeight="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row>
    <row r="421" spans="8:33" ht="15.75" customHeight="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row>
    <row r="422" spans="8:33" ht="15.75" customHeight="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row>
    <row r="423" spans="8:33" ht="15.75" customHeight="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row>
    <row r="424" spans="8:33" ht="15.75" customHeight="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row>
    <row r="425" spans="8:33" ht="15.75" customHeight="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row>
    <row r="426" spans="8:33" ht="15.75" customHeight="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row>
    <row r="427" spans="8:33" ht="15.75" customHeight="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row>
    <row r="428" spans="8:33" ht="15.75" customHeight="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row>
    <row r="429" spans="8:33" ht="15.75" customHeight="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row>
    <row r="430" spans="8:33" ht="15.75" customHeight="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row>
    <row r="431" spans="8:33" ht="15.75" customHeight="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row>
    <row r="432" spans="8:33" ht="15.75" customHeight="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row>
    <row r="433" spans="8:33" ht="15.75" customHeight="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row>
    <row r="434" spans="8:33" ht="15.75" customHeight="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row>
    <row r="435" spans="8:33" ht="15.75" customHeight="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row>
    <row r="436" spans="8:33" ht="15.75" customHeight="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row>
    <row r="437" spans="8:33" ht="15.75" customHeight="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row>
    <row r="438" spans="8:33" ht="15.75" customHeight="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row>
    <row r="439" spans="8:33" ht="15.75" customHeight="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row>
    <row r="440" spans="8:33" ht="15.75" customHeight="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row>
    <row r="441" spans="8:33" ht="15.75" customHeight="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row>
    <row r="442" spans="8:33" ht="15.75" customHeight="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row>
    <row r="443" spans="8:33" ht="15.75" customHeight="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row>
    <row r="444" spans="8:33" ht="15.75" customHeight="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row>
    <row r="445" spans="8:33" ht="15.75" customHeight="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row>
    <row r="446" spans="8:33" ht="15.75" customHeight="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row>
    <row r="447" spans="8:33" ht="15.75" customHeight="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row>
    <row r="448" spans="8:33" ht="15.75" customHeight="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row>
    <row r="449" spans="8:33" ht="15.75" customHeight="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row>
    <row r="450" spans="8:33" ht="15.75" customHeight="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row>
    <row r="451" spans="8:33" ht="15.75" customHeight="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row>
    <row r="452" spans="8:33" ht="15.75" customHeight="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row>
    <row r="453" spans="8:33" ht="15.75" customHeight="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row>
    <row r="454" spans="8:33" ht="15.75" customHeight="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row>
    <row r="455" spans="8:33" ht="15.75" customHeight="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row>
    <row r="456" spans="8:33" ht="15.75" customHeight="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row>
    <row r="457" spans="8:33" ht="15.75" customHeight="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row>
    <row r="458" spans="8:33" ht="15.75" customHeight="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row>
    <row r="459" spans="8:33" ht="15.75" customHeight="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row>
    <row r="460" spans="8:33" ht="15.75" customHeight="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row>
    <row r="461" spans="8:33" ht="15.75" customHeight="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row>
    <row r="462" spans="8:33" ht="15.75" customHeight="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row>
    <row r="463" spans="8:33" ht="15.75" customHeight="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row>
    <row r="464" spans="8:33" ht="15.75" customHeight="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row>
    <row r="465" spans="8:33" ht="15.75" customHeight="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row>
    <row r="466" spans="8:33" ht="15.75" customHeight="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row>
    <row r="467" spans="8:33" ht="15.75" customHeight="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row>
    <row r="468" spans="8:33" ht="15.75" customHeight="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row>
    <row r="469" spans="8:33" ht="15.75" customHeight="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row>
    <row r="470" spans="8:33" ht="15.75" customHeight="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row>
    <row r="471" spans="8:33" ht="15.75" customHeight="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row>
    <row r="472" spans="8:33" ht="15.75" customHeight="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row>
    <row r="473" spans="8:33" ht="15.75" customHeight="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row>
    <row r="474" spans="8:33" ht="15.75" customHeight="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row>
    <row r="475" spans="8:33" ht="15.75" customHeight="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row>
    <row r="476" spans="8:33" ht="15.75" customHeight="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row>
    <row r="477" spans="8:33" ht="15.75" customHeight="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row>
    <row r="478" spans="8:33" ht="15.75" customHeight="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row>
    <row r="479" spans="8:33" ht="15.75" customHeight="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row>
    <row r="480" spans="8:33" ht="15.75" customHeight="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row>
    <row r="481" spans="8:33" ht="15.75" customHeight="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row>
    <row r="482" spans="8:33" ht="15.75" customHeight="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row>
    <row r="483" spans="8:33" ht="15.75" customHeight="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row>
    <row r="484" spans="8:33" ht="15.75" customHeight="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row>
    <row r="485" spans="8:33" ht="15.75" customHeight="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row>
    <row r="486" spans="8:33" ht="15.75" customHeight="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row>
    <row r="487" spans="8:33" ht="15.75" customHeight="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row>
    <row r="488" spans="8:33" ht="15.75" customHeight="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row>
    <row r="489" spans="8:33" ht="15.75" customHeight="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row>
    <row r="490" spans="8:33" ht="15.75" customHeight="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row>
    <row r="491" spans="8:33" ht="15.75" customHeight="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row>
    <row r="492" spans="8:33" ht="15.75" customHeight="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row>
    <row r="493" spans="8:33" ht="15.75" customHeight="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row>
    <row r="494" spans="8:33" ht="15.75" customHeight="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row>
    <row r="495" spans="8:33" ht="15.75" customHeight="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row>
    <row r="496" spans="8:33" ht="15.75" customHeight="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row>
    <row r="497" spans="8:33" ht="15.75" customHeight="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row>
    <row r="498" spans="8:33" ht="15.75" customHeight="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row>
    <row r="499" spans="8:33" ht="15.75" customHeight="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row>
    <row r="500" spans="8:33" ht="15.75" customHeight="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row>
    <row r="501" spans="8:33" ht="15.75" customHeight="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row>
    <row r="502" spans="8:33" ht="15.75" customHeight="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row>
    <row r="503" spans="8:33" ht="15.75" customHeight="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row>
    <row r="504" spans="8:33" ht="15.75" customHeight="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row>
    <row r="505" spans="8:33" ht="15.75" customHeight="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row>
    <row r="506" spans="8:33" ht="15.75" customHeight="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row>
    <row r="507" spans="8:33" ht="15.75" customHeight="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row>
    <row r="508" spans="8:33" ht="15.75" customHeight="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row>
    <row r="509" spans="8:33" ht="15.75" customHeight="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row>
    <row r="510" spans="8:33" ht="15.75" customHeight="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row>
    <row r="511" spans="8:33" ht="15.75" customHeight="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row>
    <row r="512" spans="8:33" ht="15.75" customHeight="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row>
    <row r="513" spans="8:33" ht="15.75" customHeight="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row>
    <row r="514" spans="8:33" ht="15.75" customHeight="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row>
    <row r="515" spans="8:33" ht="15.75" customHeight="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row>
    <row r="516" spans="8:33" ht="15.75" customHeight="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row>
    <row r="517" spans="8:33" ht="15.75" customHeight="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row>
    <row r="518" spans="8:33" ht="15.75" customHeight="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row>
    <row r="519" spans="8:33" ht="15.75" customHeight="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row>
    <row r="520" spans="8:33" ht="15.75" customHeight="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row>
    <row r="521" spans="8:33" ht="15.75" customHeight="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row>
    <row r="522" spans="8:33" ht="15.75" customHeight="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row>
    <row r="523" spans="8:33" ht="15.75" customHeight="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row>
    <row r="524" spans="8:33" ht="15.75" customHeight="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row>
    <row r="525" spans="8:33" ht="15.75" customHeight="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row>
    <row r="526" spans="8:33" ht="15.75" customHeight="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row>
    <row r="527" spans="8:33" ht="15.75" customHeight="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row>
    <row r="528" spans="8:33" ht="15.75" customHeight="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row>
    <row r="529" spans="8:33" ht="15.75" customHeight="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row>
    <row r="530" spans="8:33" ht="15.75" customHeight="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row>
    <row r="531" spans="8:33" ht="15.75" customHeight="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row>
    <row r="532" spans="8:33" ht="15.75" customHeight="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row>
    <row r="533" spans="8:33" ht="15.75" customHeight="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row>
    <row r="534" spans="8:33" ht="15.75" customHeight="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row>
    <row r="535" spans="8:33" ht="15.75" customHeight="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row>
    <row r="536" spans="8:33" ht="15.75" customHeight="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row>
    <row r="537" spans="8:33" ht="15.75" customHeight="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row>
    <row r="538" spans="8:33" ht="15.75" customHeight="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row>
    <row r="539" spans="8:33" ht="15.75" customHeight="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row>
    <row r="540" spans="8:33" ht="15.75" customHeight="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row>
    <row r="541" spans="8:33" ht="15.75" customHeight="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row>
    <row r="542" spans="8:33" ht="15.75" customHeight="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row>
    <row r="543" spans="8:33" ht="15.75" customHeight="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row>
    <row r="544" spans="8:33" ht="15.75" customHeight="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row>
    <row r="545" spans="8:33" ht="15.75" customHeight="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row>
    <row r="546" spans="8:33" ht="15.75" customHeight="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row>
    <row r="547" spans="8:33" ht="15.75" customHeight="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row>
    <row r="548" spans="8:33" ht="15.75" customHeight="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row>
    <row r="549" spans="8:33" ht="15.75" customHeight="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row>
    <row r="550" spans="8:33" ht="15.75" customHeight="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row>
    <row r="551" spans="8:33" ht="15.75" customHeight="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row>
    <row r="552" spans="8:33" ht="15.75" customHeight="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row>
    <row r="553" spans="8:33" ht="15.75" customHeight="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row>
    <row r="554" spans="8:33" ht="15.75" customHeight="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row>
    <row r="555" spans="8:33" ht="15.75" customHeight="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row>
    <row r="556" spans="8:33" ht="15.75" customHeight="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row>
    <row r="557" spans="8:33" ht="15.75" customHeight="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row>
    <row r="558" spans="8:33" ht="15.75" customHeight="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row>
    <row r="559" spans="8:33" ht="15.75" customHeight="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row>
    <row r="560" spans="8:33" ht="15.75" customHeight="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row>
    <row r="561" spans="8:33" ht="15.75" customHeight="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row>
    <row r="562" spans="8:33" ht="15.75" customHeight="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row>
    <row r="563" spans="8:33" ht="15.75" customHeight="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row>
    <row r="564" spans="8:33" ht="15.75" customHeight="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row>
    <row r="565" spans="8:33" ht="15.75" customHeight="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row>
    <row r="566" spans="8:33" ht="15.75" customHeight="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row>
    <row r="567" spans="8:33" ht="15.75" customHeight="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row>
    <row r="568" spans="8:33" ht="15.75" customHeight="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row>
    <row r="569" spans="8:33" ht="15.75" customHeight="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row>
    <row r="570" spans="8:33" ht="15.75" customHeight="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row>
    <row r="571" spans="8:33" ht="15.75" customHeight="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row>
    <row r="572" spans="8:33" ht="15.75" customHeight="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row>
    <row r="573" spans="8:33" ht="15.75" customHeight="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row>
    <row r="574" spans="8:33" ht="15.75" customHeight="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row>
    <row r="575" spans="8:33" ht="15.75" customHeight="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row>
    <row r="576" spans="8:33" ht="15.75" customHeight="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row>
    <row r="577" spans="8:33" ht="15.75" customHeight="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row>
    <row r="578" spans="8:33" ht="15.75" customHeight="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row>
    <row r="579" spans="8:33" ht="15.75" customHeight="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row>
    <row r="580" spans="8:33" ht="15.75" customHeight="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row>
    <row r="581" spans="8:33" ht="15.75" customHeight="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row>
    <row r="582" spans="8:33" ht="15.75" customHeight="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row>
    <row r="583" spans="8:33" ht="15.75" customHeight="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row>
    <row r="584" spans="8:33" ht="15.75" customHeight="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row>
    <row r="585" spans="8:33" ht="15.75" customHeight="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row>
    <row r="586" spans="8:33" ht="15.75" customHeight="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row>
    <row r="587" spans="8:33" ht="15.75" customHeight="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row>
    <row r="588" spans="8:33" ht="15.75" customHeight="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row>
    <row r="589" spans="8:33" ht="15.75" customHeight="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row>
    <row r="590" spans="8:33" ht="15.75" customHeight="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row>
    <row r="591" spans="8:33" ht="15.75" customHeight="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row>
    <row r="592" spans="8:33" ht="15.75" customHeight="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row>
    <row r="593" spans="8:33" ht="15.75" customHeight="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row>
    <row r="594" spans="8:33" ht="15.75" customHeight="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row>
    <row r="595" spans="8:33" ht="15.75" customHeight="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row>
    <row r="596" spans="8:33" ht="15.75" customHeight="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row>
    <row r="597" spans="8:33" ht="15.75" customHeight="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row>
    <row r="598" spans="8:33" ht="15.75" customHeight="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row>
    <row r="599" spans="8:33" ht="15.75" customHeight="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row>
    <row r="600" spans="8:33" ht="15.75" customHeight="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row>
    <row r="601" spans="8:33" ht="15.75" customHeight="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row>
    <row r="602" spans="8:33" ht="15.75" customHeight="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row>
    <row r="603" spans="8:33" ht="15.75" customHeight="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row>
    <row r="604" spans="8:33" ht="15.75" customHeight="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row>
    <row r="605" spans="8:33" ht="15.75" customHeight="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row>
    <row r="606" spans="8:33" ht="15.75" customHeight="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row>
    <row r="607" spans="8:33" ht="15.75" customHeight="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row>
    <row r="608" spans="8:33" ht="15.75" customHeight="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row>
    <row r="609" spans="8:33" ht="15.75" customHeight="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row>
    <row r="610" spans="8:33" ht="15.75" customHeight="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row>
    <row r="611" spans="8:33" ht="15.75" customHeight="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row>
    <row r="612" spans="8:33" ht="15.75" customHeight="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row>
    <row r="613" spans="8:33" ht="15.75" customHeight="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row>
    <row r="614" spans="8:33" ht="15.75" customHeight="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row>
    <row r="615" spans="8:33" ht="15.75" customHeight="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row>
    <row r="616" spans="8:33" ht="15.75" customHeight="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row>
    <row r="617" spans="8:33" ht="15.75" customHeight="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row>
    <row r="618" spans="8:33" ht="15.75" customHeight="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row>
    <row r="619" spans="8:33" ht="15.75" customHeight="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row>
    <row r="620" spans="8:33" ht="15.75" customHeight="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row>
    <row r="621" spans="8:33" ht="15.75" customHeight="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row>
    <row r="622" spans="8:33" ht="15.75" customHeight="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row>
    <row r="623" spans="8:33" ht="15.75" customHeight="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row>
    <row r="624" spans="8:33" ht="15.75" customHeight="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row>
    <row r="625" spans="8:33" ht="15.75" customHeight="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row>
    <row r="626" spans="8:33" ht="15.75" customHeight="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row>
    <row r="627" spans="8:33" ht="15.75" customHeight="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row>
    <row r="628" spans="8:33" ht="15.75" customHeight="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row>
    <row r="629" spans="8:33" ht="15.75" customHeight="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row>
    <row r="630" spans="8:33" ht="15.75" customHeight="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row>
    <row r="631" spans="8:33" ht="15.75" customHeight="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row>
    <row r="632" spans="8:33" ht="15.75" customHeight="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row>
    <row r="633" spans="8:33" ht="15.75" customHeight="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row>
    <row r="634" spans="8:33" ht="15.75" customHeight="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row>
    <row r="635" spans="8:33" ht="15.75" customHeight="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row>
    <row r="636" spans="8:33" ht="15.75" customHeight="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row>
    <row r="637" spans="8:33" ht="15.75" customHeight="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row>
    <row r="638" spans="8:33" ht="15.75" customHeight="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row>
    <row r="639" spans="8:33" ht="15.75" customHeight="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row>
    <row r="640" spans="8:33" ht="15.75" customHeight="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row>
    <row r="641" spans="8:33" ht="15.75" customHeight="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row>
    <row r="642" spans="8:33" ht="15.75" customHeight="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row>
    <row r="643" spans="8:33" ht="15.75" customHeight="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row>
    <row r="644" spans="8:33" ht="15.75" customHeight="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row>
    <row r="645" spans="8:33" ht="15.75" customHeight="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row>
    <row r="646" spans="8:33" ht="15.75" customHeight="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row>
    <row r="647" spans="8:33" ht="15.75" customHeight="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row>
    <row r="648" spans="8:33" ht="15.75" customHeight="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row>
    <row r="649" spans="8:33" ht="15.75" customHeight="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row>
    <row r="650" spans="8:33" ht="15.75" customHeight="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row>
    <row r="651" spans="8:33" ht="15.75" customHeight="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row>
    <row r="652" spans="8:33" ht="15.75" customHeight="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row>
    <row r="653" spans="8:33" ht="15.75" customHeight="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row>
    <row r="654" spans="8:33" ht="15.75" customHeight="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row>
    <row r="655" spans="8:33" ht="15.75" customHeight="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row>
    <row r="656" spans="8:33" ht="15.75" customHeight="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row>
    <row r="657" spans="8:33" ht="15.75" customHeight="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row>
    <row r="658" spans="8:33" ht="15.75" customHeight="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row>
    <row r="659" spans="8:33" ht="15.75" customHeight="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row>
    <row r="660" spans="8:33" ht="15.75" customHeight="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row>
    <row r="661" spans="8:33" ht="15.75" customHeight="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row>
    <row r="662" spans="8:33" ht="15.75" customHeight="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row>
    <row r="663" spans="8:33" ht="15.75" customHeight="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row>
    <row r="664" spans="8:33" ht="15.75" customHeight="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row>
    <row r="665" spans="8:33" ht="15.75" customHeight="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row>
    <row r="666" spans="8:33" ht="15.75" customHeight="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row>
    <row r="667" spans="8:33" ht="15.75" customHeight="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row>
    <row r="668" spans="8:33" ht="15.75" customHeight="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row>
    <row r="669" spans="8:33" ht="15.75" customHeight="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row>
    <row r="670" spans="8:33" ht="15.75" customHeight="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row>
    <row r="671" spans="8:33" ht="15.75" customHeight="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row>
    <row r="672" spans="8:33" ht="15.75" customHeight="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row>
    <row r="673" spans="8:33" ht="15.75" customHeight="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row>
    <row r="674" spans="8:33" ht="15.75" customHeight="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row>
    <row r="675" spans="8:33" ht="15.75" customHeight="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row>
    <row r="676" spans="8:33" ht="15.75" customHeight="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row>
    <row r="677" spans="8:33" ht="15.75" customHeight="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row>
    <row r="678" spans="8:33" ht="15.75" customHeight="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row>
    <row r="679" spans="8:33" ht="15.75" customHeight="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row>
    <row r="680" spans="8:33" ht="15.75" customHeight="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row>
    <row r="681" spans="8:33" ht="15.75" customHeight="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row>
    <row r="682" spans="8:33" ht="15.75" customHeight="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row>
    <row r="683" spans="8:33" ht="15.75" customHeight="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row>
    <row r="684" spans="8:33" ht="15.75" customHeight="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row>
    <row r="685" spans="8:33" ht="15.75" customHeight="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row>
    <row r="686" spans="8:33" ht="15.75" customHeight="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row>
    <row r="687" spans="8:33" ht="15.75" customHeight="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row>
    <row r="688" spans="8:33" ht="15.75" customHeight="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row>
    <row r="689" spans="8:33" ht="15.75" customHeight="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row>
    <row r="690" spans="8:33" ht="15.75" customHeight="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row>
    <row r="691" spans="8:33" ht="15.75" customHeight="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row>
    <row r="692" spans="8:33" ht="15.75" customHeight="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row>
    <row r="693" spans="8:33" ht="15.75" customHeight="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row>
    <row r="694" spans="8:33" ht="15.75" customHeight="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row>
    <row r="695" spans="8:33" ht="15.75" customHeight="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row>
    <row r="696" spans="8:33" ht="15.75" customHeight="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row>
    <row r="697" spans="8:33" ht="15.75" customHeight="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row>
    <row r="698" spans="8:33" ht="15.75" customHeight="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row>
    <row r="699" spans="8:33" ht="15.75" customHeight="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row>
    <row r="700" spans="8:33" ht="15.75" customHeight="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row>
    <row r="701" spans="8:33" ht="15.75" customHeight="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row>
    <row r="702" spans="8:33" ht="15.75" customHeight="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row>
    <row r="703" spans="8:33" ht="15.75" customHeight="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row>
    <row r="704" spans="8:33" ht="15.75" customHeight="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row>
    <row r="705" spans="8:33" ht="15.75" customHeight="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row>
    <row r="706" spans="8:33" ht="15.75" customHeight="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row>
    <row r="707" spans="8:33" ht="15.75" customHeight="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row>
    <row r="708" spans="8:33" ht="15.75" customHeight="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row>
    <row r="709" spans="8:33" ht="15.75" customHeight="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row>
    <row r="710" spans="8:33" ht="15.75" customHeight="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row>
    <row r="711" spans="8:33" ht="15.75" customHeight="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row>
    <row r="712" spans="8:33" ht="15.75" customHeight="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row>
    <row r="713" spans="8:33" ht="15.75" customHeight="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row>
    <row r="714" spans="8:33" ht="15.75" customHeight="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row>
    <row r="715" spans="8:33" ht="15.75" customHeight="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row>
    <row r="716" spans="8:33" ht="15.75" customHeight="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row>
    <row r="717" spans="8:33" ht="15.75" customHeight="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row>
    <row r="718" spans="8:33" ht="15.75" customHeight="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row>
    <row r="719" spans="8:33" ht="15.75" customHeight="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row>
    <row r="720" spans="8:33" ht="15.75" customHeight="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row>
    <row r="721" spans="8:33" ht="15.75" customHeight="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row>
    <row r="722" spans="8:33" ht="15.75" customHeight="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row>
    <row r="723" spans="8:33" ht="15.75" customHeight="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row>
    <row r="724" spans="8:33" ht="15.75" customHeight="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row>
    <row r="725" spans="8:33" ht="15.75" customHeight="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row>
    <row r="726" spans="8:33" ht="15.75" customHeight="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row>
    <row r="727" spans="8:33" ht="15.75" customHeight="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row>
    <row r="728" spans="8:33" ht="15.75" customHeight="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row>
    <row r="729" spans="8:33" ht="15.75" customHeight="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row>
    <row r="730" spans="8:33" ht="15.75" customHeight="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row>
    <row r="731" spans="8:33" ht="15.75" customHeight="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row>
    <row r="732" spans="8:33" ht="15.75" customHeight="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row>
    <row r="733" spans="8:33" ht="15.75" customHeight="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row>
    <row r="734" spans="8:33" ht="15.75" customHeight="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row>
    <row r="735" spans="8:33" ht="15.75" customHeight="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row>
    <row r="736" spans="8:33" ht="15.75" customHeight="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row>
    <row r="737" spans="8:33" ht="15.75" customHeight="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row>
    <row r="738" spans="8:33" ht="15.75" customHeight="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row>
    <row r="739" spans="8:33" ht="15.75" customHeight="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row>
    <row r="740" spans="8:33" ht="15.75" customHeight="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row>
    <row r="741" spans="8:33" ht="15.75" customHeight="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row>
    <row r="742" spans="8:33" ht="15.75" customHeight="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row>
    <row r="743" spans="8:33" ht="15.75" customHeight="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row>
    <row r="744" spans="8:33" ht="15.75" customHeight="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row>
    <row r="745" spans="8:33" ht="15.75" customHeight="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row>
    <row r="746" spans="8:33" ht="15.75" customHeight="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row>
    <row r="747" spans="8:33" ht="15.75" customHeight="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row>
    <row r="748" spans="8:33" ht="15.75" customHeight="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row>
    <row r="749" spans="8:33" ht="15.75" customHeight="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row>
    <row r="750" spans="8:33" ht="15.75" customHeight="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row>
    <row r="751" spans="8:33" ht="15.75" customHeight="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row>
    <row r="752" spans="8:33" ht="15.75" customHeight="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row>
    <row r="753" spans="8:33" ht="15.75" customHeight="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row>
    <row r="754" spans="8:33" ht="15.75" customHeight="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row>
    <row r="755" spans="8:33" ht="15.75" customHeight="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row>
    <row r="756" spans="8:33" ht="15.75" customHeight="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row>
    <row r="757" spans="8:33" ht="15.75" customHeight="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row>
    <row r="758" spans="8:33" ht="15.75" customHeight="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row>
    <row r="759" spans="8:33" ht="15.75" customHeight="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row>
    <row r="760" spans="8:33" ht="15.75" customHeight="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row>
    <row r="761" spans="8:33" ht="15.75" customHeight="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row>
    <row r="762" spans="8:33" ht="15.75" customHeight="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row>
    <row r="763" spans="8:33" ht="15.75" customHeight="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row>
    <row r="764" spans="8:33" ht="15.75" customHeight="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row>
    <row r="765" spans="8:33" ht="15.75" customHeight="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row>
    <row r="766" spans="8:33" ht="15.75" customHeight="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row>
    <row r="767" spans="8:33" ht="15.75" customHeight="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row>
    <row r="768" spans="8:33" ht="15.75" customHeight="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row>
    <row r="769" spans="8:33" ht="15.75" customHeight="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row>
    <row r="770" spans="8:33" ht="15.75" customHeight="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row>
    <row r="771" spans="8:33" ht="15.75" customHeight="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row>
    <row r="772" spans="8:33" ht="15.75" customHeight="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row>
    <row r="773" spans="8:33" ht="15.75" customHeight="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row>
    <row r="774" spans="8:33" ht="15.75" customHeight="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row>
    <row r="775" spans="8:33" ht="15.75" customHeight="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row>
    <row r="776" spans="8:33" ht="15.75" customHeight="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row>
    <row r="777" spans="8:33" ht="15.75" customHeight="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row>
    <row r="778" spans="8:33" ht="15.75" customHeight="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row>
    <row r="779" spans="8:33" ht="15.75" customHeight="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row>
    <row r="780" spans="8:33" ht="15.75" customHeight="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row>
    <row r="781" spans="8:33" ht="15.75" customHeight="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row>
    <row r="782" spans="8:33" ht="15.75" customHeight="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row>
    <row r="783" spans="8:33" ht="15.75" customHeight="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row>
    <row r="784" spans="8:33" ht="15.75" customHeight="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row>
    <row r="785" spans="8:33" ht="15.75" customHeight="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row>
    <row r="786" spans="8:33" ht="15.75" customHeight="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row>
    <row r="787" spans="8:33" ht="15.75" customHeight="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row>
    <row r="788" spans="8:33" ht="15.75" customHeight="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row>
    <row r="789" spans="8:33" ht="15.75" customHeight="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row>
    <row r="790" spans="8:33" ht="15.75" customHeight="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row>
    <row r="791" spans="8:33" ht="15.75" customHeight="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row>
    <row r="792" spans="8:33" ht="15.75" customHeight="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row>
    <row r="793" spans="8:33" ht="15.75" customHeight="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row>
    <row r="794" spans="8:33" ht="15.75" customHeight="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row>
    <row r="795" spans="8:33" ht="15.75" customHeight="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row>
    <row r="796" spans="8:33" ht="15.75" customHeight="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row>
    <row r="797" spans="8:33" ht="15.75" customHeight="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row>
    <row r="798" spans="8:33" ht="15.75" customHeight="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row>
    <row r="799" spans="8:33" ht="15.75" customHeight="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row>
    <row r="800" spans="8:33" ht="15.75" customHeight="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row>
    <row r="801" spans="8:33" ht="15.75" customHeight="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row>
    <row r="802" spans="8:33" ht="15.75" customHeight="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row>
    <row r="803" spans="8:33" ht="15.75" customHeight="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row>
    <row r="804" spans="8:33" ht="15.75" customHeight="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row>
    <row r="805" spans="8:33" ht="15.75" customHeight="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row>
    <row r="806" spans="8:33" ht="15.75" customHeight="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row>
    <row r="807" spans="8:33" ht="15.75" customHeight="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row>
    <row r="808" spans="8:33" ht="15.75" customHeight="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row>
    <row r="809" spans="8:33" ht="15.75" customHeight="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row>
    <row r="810" spans="8:33" ht="15.75" customHeight="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row>
    <row r="811" spans="8:33" ht="15.75" customHeight="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row>
    <row r="812" spans="8:33" ht="15.75" customHeight="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row>
    <row r="813" spans="8:33" ht="15.75" customHeight="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row>
    <row r="814" spans="8:33" ht="15.75" customHeight="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row>
    <row r="815" spans="8:33" ht="15.75" customHeight="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row>
    <row r="816" spans="8:33" ht="15.75" customHeight="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row>
    <row r="817" spans="8:33" ht="15.75" customHeight="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row>
    <row r="818" spans="8:33" ht="15.75" customHeight="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row>
    <row r="819" spans="8:33" ht="15.75" customHeight="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row>
    <row r="820" spans="8:33" ht="15.75" customHeight="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row>
    <row r="821" spans="8:33" ht="15.75" customHeight="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row>
    <row r="822" spans="8:33" ht="15.75" customHeight="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row>
    <row r="823" spans="8:33" ht="15.75" customHeight="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row>
    <row r="824" spans="8:33" ht="15.75" customHeight="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row>
    <row r="825" spans="8:33" ht="15.75" customHeight="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row>
    <row r="826" spans="8:33" ht="15.75" customHeight="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row>
    <row r="827" spans="8:33" ht="15.75" customHeight="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row>
    <row r="828" spans="8:33" ht="15.75" customHeight="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row>
    <row r="829" spans="8:33" ht="15.75" customHeight="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row>
    <row r="830" spans="8:33" ht="15.75" customHeight="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row>
    <row r="831" spans="8:33" ht="15.75" customHeight="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row>
    <row r="832" spans="8:33" ht="15.75" customHeight="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row>
    <row r="833" spans="8:33" ht="15.75" customHeight="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row>
    <row r="834" spans="8:33" ht="15.75" customHeight="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row>
    <row r="835" spans="8:33" ht="15.75" customHeight="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row>
    <row r="836" spans="8:33" ht="15.75" customHeight="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row>
    <row r="837" spans="8:33" ht="15.75" customHeight="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row>
    <row r="838" spans="8:33" ht="15.75" customHeight="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row>
    <row r="839" spans="8:33" ht="15.75" customHeight="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row>
    <row r="840" spans="8:33" ht="15.75" customHeight="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row>
    <row r="841" spans="8:33" ht="15.75" customHeight="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row>
    <row r="842" spans="8:33" ht="15.75" customHeight="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row>
    <row r="843" spans="8:33" ht="15.75" customHeight="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row>
    <row r="844" spans="8:33" ht="15.75" customHeight="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row>
    <row r="845" spans="8:33" ht="15.75" customHeight="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row>
    <row r="846" spans="8:33" ht="15.75" customHeight="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row>
    <row r="847" spans="8:33" ht="15.75" customHeight="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row>
    <row r="848" spans="8:33" ht="15.75" customHeight="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row>
    <row r="849" spans="8:33" ht="15.75" customHeight="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row>
    <row r="850" spans="8:33" ht="15.75" customHeight="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row>
    <row r="851" spans="8:33" ht="15.75" customHeight="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row>
    <row r="852" spans="8:33" ht="15.75" customHeight="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row>
    <row r="853" spans="8:33" ht="15.75" customHeight="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row>
    <row r="854" spans="8:33" ht="15.75" customHeight="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row>
    <row r="855" spans="8:33" ht="15.75" customHeight="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row>
    <row r="856" spans="8:33" ht="15.75" customHeight="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row>
    <row r="857" spans="8:33" ht="15.75" customHeight="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row>
    <row r="858" spans="8:33" ht="15.75" customHeight="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row>
    <row r="859" spans="8:33" ht="15.75" customHeight="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row>
    <row r="860" spans="8:33" ht="15.75" customHeight="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row>
    <row r="861" spans="8:33" ht="15.75" customHeight="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row>
    <row r="862" spans="8:33" ht="15.75" customHeight="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row>
    <row r="863" spans="8:33" ht="15.75" customHeight="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row>
    <row r="864" spans="8:33" ht="15.75" customHeight="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row>
    <row r="865" spans="8:33" ht="15.75" customHeight="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row>
    <row r="866" spans="8:33" ht="15.75" customHeight="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row>
    <row r="867" spans="8:33" ht="15.75" customHeight="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row>
    <row r="868" spans="8:33" ht="15.75" customHeight="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row>
    <row r="869" spans="8:33" ht="15.75" customHeight="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row>
    <row r="870" spans="8:33" ht="15.75" customHeight="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row>
    <row r="871" spans="8:33" ht="15.75" customHeight="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row>
    <row r="872" spans="8:33" ht="15.75" customHeight="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row>
    <row r="873" spans="8:33" ht="15.75" customHeight="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row>
    <row r="874" spans="8:33" ht="15.75" customHeight="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row>
    <row r="875" spans="8:33" ht="15.75" customHeight="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row>
    <row r="876" spans="8:33" ht="15.75" customHeight="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row>
    <row r="877" spans="8:33" ht="15.75" customHeight="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row>
    <row r="878" spans="8:33" ht="15.75" customHeight="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row>
    <row r="879" spans="8:33" ht="15.75" customHeight="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row>
    <row r="880" spans="8:33" ht="15.75" customHeight="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row>
    <row r="881" spans="8:33" ht="15.75" customHeight="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row>
    <row r="882" spans="8:33" ht="15.75" customHeight="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row>
    <row r="883" spans="8:33" ht="15.75" customHeight="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row>
    <row r="884" spans="8:33" ht="15.75" customHeight="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row>
    <row r="885" spans="8:33" ht="15.75" customHeight="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row>
    <row r="886" spans="8:33" ht="15.75" customHeight="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row>
    <row r="887" spans="8:33" ht="15.75" customHeight="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row>
    <row r="888" spans="8:33" ht="15.75" customHeight="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row>
    <row r="889" spans="8:33" ht="15.75" customHeight="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row>
    <row r="890" spans="8:33" ht="15.75" customHeight="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row>
    <row r="891" spans="8:33" ht="15.75" customHeight="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row>
    <row r="892" spans="8:33" ht="15.75" customHeight="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row>
    <row r="893" spans="8:33" ht="15.75" customHeight="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row>
    <row r="894" spans="8:33" ht="15.75" customHeight="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row>
    <row r="895" spans="8:33" ht="15.75" customHeight="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row>
    <row r="896" spans="8:33" ht="15.75" customHeight="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row>
    <row r="897" spans="8:33" ht="15.75" customHeight="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row>
    <row r="898" spans="8:33" ht="15.75" customHeight="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row>
    <row r="899" spans="8:33" ht="15.75" customHeight="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row>
    <row r="900" spans="8:33" ht="15.75" customHeight="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row>
    <row r="901" spans="8:33" ht="15.75" customHeight="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row>
    <row r="902" spans="8:33" ht="15.75" customHeight="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row>
    <row r="903" spans="8:33" ht="15.75" customHeight="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row>
    <row r="904" spans="8:33" ht="15.75" customHeight="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row>
    <row r="905" spans="8:33" ht="15.75" customHeight="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row>
    <row r="906" spans="8:33" ht="15.75" customHeight="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row>
    <row r="907" spans="8:33" ht="15.75" customHeight="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row>
    <row r="908" spans="8:33" ht="15.75" customHeight="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row>
    <row r="909" spans="8:33" ht="15.75" customHeight="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row>
    <row r="910" spans="8:33" ht="15.75" customHeight="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row>
    <row r="911" spans="8:33" ht="15.75" customHeight="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row>
    <row r="912" spans="8:33" ht="15.75" customHeight="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row>
    <row r="913" spans="8:33" ht="15.75" customHeight="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row>
    <row r="914" spans="8:33" ht="15.75" customHeight="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row>
    <row r="915" spans="8:33" ht="15.75" customHeight="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row>
    <row r="916" spans="8:33" ht="15.75" customHeight="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row>
    <row r="917" spans="8:33" ht="15.75" customHeight="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row>
    <row r="918" spans="8:33" ht="15.75" customHeight="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row>
    <row r="919" spans="8:33" ht="15.75" customHeight="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row>
    <row r="920" spans="8:33" ht="15.75" customHeight="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row>
    <row r="921" spans="8:33" ht="15.75" customHeight="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row>
    <row r="922" spans="8:33" ht="15.75" customHeight="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row>
    <row r="923" spans="8:33" ht="15.75" customHeight="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row>
    <row r="924" spans="8:33" ht="15.75" customHeight="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row>
    <row r="925" spans="8:33" ht="15.75" customHeight="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row>
    <row r="926" spans="8:33" ht="15.75" customHeight="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row>
    <row r="927" spans="8:33" ht="15.75" customHeight="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row>
    <row r="928" spans="8:33" ht="15.75" customHeight="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row>
    <row r="929" spans="8:33" ht="15.75" customHeight="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row>
    <row r="930" spans="8:33" ht="15.75" customHeight="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row>
    <row r="931" spans="8:33" ht="15.75" customHeight="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row>
    <row r="932" spans="8:33" ht="15.75" customHeight="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row>
    <row r="933" spans="8:33" ht="15.75" customHeight="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row>
    <row r="934" spans="8:33" ht="15.75" customHeight="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row>
    <row r="935" spans="8:33" ht="15.75" customHeight="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row>
    <row r="936" spans="8:33" ht="15.75" customHeight="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row>
    <row r="937" spans="8:33" ht="15.75" customHeight="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row>
    <row r="938" spans="8:33" ht="15.75" customHeight="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row>
    <row r="939" spans="8:33" ht="15.75" customHeight="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row>
    <row r="940" spans="8:33" ht="15.75" customHeight="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row>
    <row r="941" spans="8:33" ht="15.75" customHeight="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row>
    <row r="942" spans="8:33" ht="15.75" customHeight="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row>
    <row r="943" spans="8:33" ht="15.75" customHeight="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row>
    <row r="944" spans="8:33" ht="15.75" customHeight="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row>
    <row r="945" spans="8:33" ht="15.75" customHeight="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row>
    <row r="946" spans="8:33" ht="15.75" customHeight="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row>
    <row r="947" spans="8:33" ht="15.75" customHeight="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row>
    <row r="948" spans="8:33" ht="15.75" customHeight="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row>
    <row r="949" spans="8:33" ht="15.75" customHeight="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row>
    <row r="950" spans="8:33" ht="15.75" customHeight="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row>
    <row r="951" spans="8:33" ht="15.75" customHeight="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row>
    <row r="952" spans="8:33" ht="15.75" customHeight="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row>
    <row r="953" spans="8:33" ht="15.75" customHeight="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row>
    <row r="954" spans="8:33" ht="15.75" customHeight="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row>
    <row r="955" spans="8:33" ht="15.75" customHeight="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row>
    <row r="956" spans="8:33" ht="15.75" customHeight="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row>
    <row r="957" spans="8:33" ht="15.75" customHeight="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row>
    <row r="958" spans="8:33" ht="15.75" customHeight="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row>
    <row r="959" spans="8:33" ht="15.75" customHeight="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row>
    <row r="960" spans="8:33" ht="15.75" customHeight="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row>
    <row r="961" spans="8:33" ht="15.75" customHeight="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row>
    <row r="962" spans="8:33" ht="15.75" customHeight="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row>
    <row r="963" spans="8:33" ht="15.75" customHeight="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row>
    <row r="964" spans="8:33" ht="15.75" customHeight="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row>
    <row r="965" spans="8:33" ht="15.75" customHeight="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row>
    <row r="966" spans="8:33" ht="15.75" customHeight="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row>
    <row r="967" spans="8:33" ht="15.75" customHeight="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row>
    <row r="968" spans="8:33" ht="15.75" customHeight="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row>
    <row r="969" spans="8:33" ht="15.75" customHeight="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row>
    <row r="970" spans="8:33" ht="15.75" customHeight="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row>
    <row r="971" spans="8:33" ht="15.75" customHeight="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row>
    <row r="972" spans="8:33" ht="15.75" customHeight="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row>
    <row r="973" spans="8:33" ht="15.75" customHeight="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row>
    <row r="974" spans="8:33" ht="15.75" customHeight="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row>
    <row r="975" spans="8:33" ht="15.75" customHeight="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row>
    <row r="976" spans="8:33" ht="15.75" customHeight="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row>
    <row r="977" spans="8:33" ht="15.75" customHeight="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row>
    <row r="978" spans="8:33" ht="15.75" customHeight="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row>
    <row r="979" spans="8:33" ht="15.75" customHeight="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row>
    <row r="980" spans="8:33" ht="15.75" customHeight="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row>
    <row r="981" spans="8:33" ht="15.75" customHeight="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row>
    <row r="982" spans="8:33" ht="15.75" customHeight="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row>
    <row r="983" spans="8:33" ht="15.75" customHeight="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row>
    <row r="984" spans="8:33" ht="15.75" customHeight="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row>
    <row r="985" spans="8:33" ht="15.75" customHeight="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row>
    <row r="986" spans="8:33" ht="15.75" customHeight="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row>
    <row r="987" spans="8:33" ht="15.75" customHeight="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row>
    <row r="988" spans="8:33" ht="15.75" customHeight="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row>
    <row r="989" spans="8:33" ht="15.75" customHeight="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row>
    <row r="990" spans="8:33" ht="15.75" customHeight="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row>
    <row r="991" spans="8:33" ht="15.75" customHeight="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row>
    <row r="992" spans="8:33" ht="15.75" customHeight="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row>
    <row r="993" spans="8:33" ht="15.75" customHeight="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row>
    <row r="994" spans="8:33" ht="15.75" customHeight="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row>
    <row r="995" spans="8:33" ht="15.75" customHeight="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row>
    <row r="996" spans="8:33" ht="15.75" customHeight="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row>
    <row r="997" spans="8:33" ht="15.75" customHeight="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row>
    <row r="998" spans="8:33" ht="15.75" customHeight="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row>
    <row r="999" spans="8:33" ht="15.75" customHeight="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row>
    <row r="1000" spans="8:33" ht="15.75" customHeight="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row>
  </sheetData>
  <hyperlinks>
    <hyperlink ref="I14" location="Glosario Acrónimos!A1" display="Glosario de acrónimos" xr:uid="{00000000-0004-0000-0000-000000000000}"/>
    <hyperlink ref="I16" location="Glosario Términos!A1" display="Glosario de términos" xr:uid="{00000000-0004-0000-0000-000001000000}"/>
    <hyperlink ref="I18" location="Glosario Normativa aplicable!A1" display="Glosario de normativa aplicable" xr:uid="{00000000-0004-0000-0000-000002000000}"/>
    <hyperlink ref="I20" location="Aplicación paso a paso!A1" display="Aplicación paso a paso" xr:uid="{00000000-0004-0000-0000-000003000000}"/>
    <hyperlink ref="I22" location="Aplicación paso a paso!A1" display="Aplicación paso a paso" xr:uid="{00000000-0004-0000-0000-000004000000}"/>
    <hyperlink ref="K22" location="Mitigación CC!A1" display="Mitigación del Cambio Climático" xr:uid="{00000000-0004-0000-0000-000005000000}"/>
  </hyperlinks>
  <pageMargins left="0.7" right="0.7" top="0.75" bottom="0.75"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998"/>
  <sheetViews>
    <sheetView showGridLines="0" zoomScale="55" zoomScaleNormal="55" workbookViewId="0">
      <pane ySplit="4" topLeftCell="A5" activePane="bottomLeft" state="frozen"/>
      <selection pane="bottomLeft" activeCell="A8" sqref="A8:XFD9"/>
    </sheetView>
  </sheetViews>
  <sheetFormatPr baseColWidth="10" defaultColWidth="14.44140625" defaultRowHeight="15" customHeight="1"/>
  <cols>
    <col min="1" max="1" width="6" customWidth="1"/>
    <col min="2" max="2" width="9.44140625" customWidth="1"/>
    <col min="3" max="3" width="79.6640625" customWidth="1"/>
    <col min="4" max="4" width="38.6640625" customWidth="1"/>
    <col min="5" max="5" width="45.5546875" customWidth="1"/>
    <col min="6" max="6" width="36" customWidth="1"/>
    <col min="7" max="7" width="34.44140625" customWidth="1"/>
    <col min="8" max="8" width="20.5546875" customWidth="1"/>
    <col min="9" max="9" width="13.5546875" customWidth="1"/>
    <col min="10" max="10" width="43.554687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24" customHeight="1">
      <c r="A3" s="210" t="s">
        <v>1583</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1053</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F5" s="82"/>
    </row>
    <row r="6" spans="1:26" ht="14.25" customHeight="1">
      <c r="A6" s="83"/>
      <c r="B6" s="84" t="s">
        <v>957</v>
      </c>
      <c r="C6" s="84"/>
      <c r="D6" s="85"/>
      <c r="E6" s="85"/>
      <c r="F6" s="85"/>
      <c r="G6" s="84"/>
      <c r="H6" s="85"/>
      <c r="I6" s="83"/>
      <c r="J6" s="83"/>
      <c r="K6" s="83"/>
      <c r="L6" s="83"/>
      <c r="M6" s="83"/>
      <c r="N6" s="83"/>
      <c r="O6" s="86"/>
      <c r="P6" s="83"/>
      <c r="Q6" s="83"/>
      <c r="R6" s="83"/>
      <c r="S6" s="83"/>
      <c r="T6" s="83"/>
      <c r="U6" s="83"/>
      <c r="V6" s="83"/>
      <c r="W6" s="83"/>
      <c r="X6" s="83"/>
      <c r="Y6" s="83"/>
      <c r="Z6" s="83"/>
    </row>
    <row r="7" spans="1:26" ht="18" customHeight="1">
      <c r="B7" s="7" t="s">
        <v>974</v>
      </c>
      <c r="C7" s="7"/>
      <c r="D7" s="7"/>
      <c r="E7" s="34"/>
      <c r="F7" s="7"/>
      <c r="G7" s="7"/>
      <c r="H7" s="7"/>
      <c r="I7" s="7"/>
      <c r="N7" s="61"/>
    </row>
    <row r="8" spans="1:26" ht="16.5" customHeight="1">
      <c r="A8" s="87"/>
      <c r="B8" s="88" t="s">
        <v>959</v>
      </c>
      <c r="C8" s="88"/>
      <c r="D8" s="88"/>
      <c r="E8" s="87"/>
      <c r="F8" s="88"/>
      <c r="G8" s="88"/>
      <c r="H8" s="87"/>
      <c r="I8" s="87"/>
      <c r="J8" s="87"/>
      <c r="K8" s="87"/>
      <c r="L8" s="87"/>
      <c r="M8" s="87"/>
      <c r="N8" s="89"/>
      <c r="O8" s="87"/>
      <c r="P8" s="87"/>
      <c r="Q8" s="87"/>
      <c r="R8" s="87"/>
      <c r="S8" s="87"/>
      <c r="T8" s="87"/>
      <c r="U8" s="87"/>
      <c r="V8" s="87"/>
      <c r="W8" s="87"/>
      <c r="X8" s="87"/>
      <c r="Y8" s="87"/>
      <c r="Z8" s="87"/>
    </row>
    <row r="9" spans="1:26" ht="17.25" customHeight="1">
      <c r="B9" s="34"/>
      <c r="C9" s="34"/>
      <c r="D9" s="34"/>
      <c r="F9" s="34"/>
      <c r="G9" s="34"/>
      <c r="N9" s="61"/>
    </row>
    <row r="10" spans="1:26" ht="14.25" customHeight="1"/>
    <row r="11" spans="1:26" ht="14.25" customHeight="1">
      <c r="A11" s="87"/>
      <c r="B11" s="88" t="s">
        <v>1006</v>
      </c>
      <c r="C11" s="88" t="s">
        <v>961</v>
      </c>
      <c r="D11" s="90" t="s">
        <v>962</v>
      </c>
      <c r="E11" s="88"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80.25" customHeight="1">
      <c r="B12" s="69" t="s">
        <v>966</v>
      </c>
      <c r="C12" s="73" t="s">
        <v>1054</v>
      </c>
      <c r="D12" s="207" t="s">
        <v>968</v>
      </c>
      <c r="E12" s="104">
        <f t="shared" ref="E12:E13" si="0">IF(D12="Sí",1,0)</f>
        <v>1</v>
      </c>
      <c r="F12" s="107"/>
      <c r="G12" s="107"/>
    </row>
    <row r="13" spans="1:26" ht="57" customHeight="1">
      <c r="A13" s="108"/>
      <c r="B13" s="109" t="s">
        <v>1010</v>
      </c>
      <c r="C13" s="170" t="s">
        <v>1606</v>
      </c>
      <c r="D13" s="211" t="s">
        <v>997</v>
      </c>
      <c r="E13" s="111">
        <f t="shared" si="0"/>
        <v>0</v>
      </c>
      <c r="F13" s="115"/>
      <c r="G13" s="115"/>
      <c r="H13" s="108"/>
      <c r="I13" s="108"/>
      <c r="J13" s="108"/>
      <c r="K13" s="108"/>
      <c r="L13" s="108"/>
      <c r="M13" s="108"/>
      <c r="N13" s="108"/>
      <c r="O13" s="108"/>
      <c r="P13" s="108"/>
      <c r="Q13" s="108"/>
      <c r="R13" s="108"/>
      <c r="S13" s="108"/>
      <c r="T13" s="108"/>
      <c r="U13" s="108"/>
      <c r="V13" s="108"/>
      <c r="W13" s="108"/>
      <c r="X13" s="108"/>
      <c r="Y13" s="108"/>
      <c r="Z13" s="108"/>
    </row>
    <row r="14" spans="1:26" ht="32.25" customHeight="1">
      <c r="C14" s="34"/>
      <c r="D14" s="34"/>
      <c r="E14" s="34"/>
      <c r="F14" s="34"/>
      <c r="G14" s="34"/>
      <c r="I14" s="34"/>
    </row>
    <row r="15" spans="1:26" ht="18" customHeight="1">
      <c r="A15" s="97"/>
      <c r="B15" s="98" t="s">
        <v>970</v>
      </c>
      <c r="C15" s="99"/>
      <c r="D15" s="100" t="str">
        <f>IF(SUM(E12:E13)&gt;=1, "Actividad que se ajusta a los Criterios Técnicos de Selección","Actividad que NO se ajusta a los Criterios Técnicos de Selección")</f>
        <v>Actividad que se ajusta a los Criterios Técnicos de Selección</v>
      </c>
      <c r="E15" s="100"/>
      <c r="F15" s="101"/>
    </row>
    <row r="16" spans="1:26" ht="18" customHeight="1">
      <c r="A16" s="102"/>
      <c r="B16" s="98" t="s">
        <v>971</v>
      </c>
      <c r="C16" s="99"/>
      <c r="D16" s="100" t="str">
        <f>IF((D15="Actividad que se ajusta a los Criterios Técnicos de Selección"),"Facilitadora de la Mitigación del Cambio Climático","La actividad no puede demostrar, total o parcialmente, la CS al objetivo 1")</f>
        <v>Facilitadora de la Mitigación del Cambio Climático</v>
      </c>
      <c r="E16" s="100"/>
      <c r="F16" s="116"/>
    </row>
    <row r="17" ht="14.25" customHeight="1"/>
    <row r="18" ht="14.25" customHeight="1"/>
    <row r="19" ht="14.25" customHeight="1"/>
    <row r="20" ht="14.25" customHeight="1"/>
    <row r="21" ht="14.25" customHeight="1"/>
    <row r="22" ht="78" customHeight="1"/>
    <row r="23" ht="93" customHeight="1"/>
    <row r="24" ht="80.25" customHeight="1"/>
    <row r="25" ht="30"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0900-000000000000}">
          <x14:formula1>
            <xm:f>Respuesta!$A$2:$A$4</xm:f>
          </x14:formula1>
          <xm:sqref>D12:D13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998"/>
  <sheetViews>
    <sheetView showGridLines="0" topLeftCell="A7" zoomScale="50" zoomScaleNormal="50" workbookViewId="0">
      <selection activeCell="C7" sqref="C7:F7"/>
    </sheetView>
  </sheetViews>
  <sheetFormatPr baseColWidth="10" defaultColWidth="14.44140625" defaultRowHeight="15" customHeight="1"/>
  <cols>
    <col min="1" max="1" width="4.6640625" customWidth="1"/>
    <col min="2" max="2" width="3.109375" style="167" customWidth="1"/>
    <col min="3" max="3" width="4" customWidth="1"/>
    <col min="4" max="4" width="113.6640625" customWidth="1"/>
    <col min="5" max="5" width="42.88671875" customWidth="1"/>
    <col min="6" max="6" width="67" customWidth="1"/>
    <col min="7" max="7" width="57.6640625" customWidth="1"/>
    <col min="8" max="8" width="32.33203125" customWidth="1"/>
    <col min="9" max="9" width="36.6640625" customWidth="1"/>
    <col min="10" max="27" width="11.44140625" customWidth="1"/>
  </cols>
  <sheetData>
    <row r="1" spans="1:27" ht="14.25" customHeight="1">
      <c r="A1" s="117" t="s">
        <v>84</v>
      </c>
      <c r="B1" s="117"/>
      <c r="C1" s="118"/>
      <c r="D1" s="118"/>
      <c r="E1" s="118"/>
      <c r="F1" s="118"/>
      <c r="G1" s="80"/>
      <c r="H1" s="118"/>
      <c r="I1" s="118"/>
      <c r="J1" s="118"/>
      <c r="K1" s="118"/>
      <c r="L1" s="118"/>
      <c r="M1" s="118"/>
      <c r="N1" s="118"/>
      <c r="O1" s="118"/>
      <c r="P1" s="118"/>
      <c r="Q1" s="118"/>
      <c r="R1" s="118"/>
      <c r="S1" s="118"/>
      <c r="T1" s="118"/>
      <c r="U1" s="118"/>
      <c r="V1" s="118"/>
      <c r="W1" s="118"/>
      <c r="X1" s="118"/>
      <c r="Y1" s="118"/>
      <c r="Z1" s="118"/>
      <c r="AA1" s="118"/>
    </row>
    <row r="2" spans="1:27" ht="14.25" customHeight="1">
      <c r="A2" s="117" t="s">
        <v>954</v>
      </c>
      <c r="B2" s="117"/>
      <c r="C2" s="118"/>
      <c r="D2" s="118"/>
      <c r="E2" s="118"/>
      <c r="F2" s="118"/>
      <c r="G2" s="80"/>
      <c r="H2" s="118"/>
      <c r="I2" s="118"/>
      <c r="J2" s="118"/>
      <c r="K2" s="118"/>
      <c r="L2" s="118"/>
      <c r="M2" s="118"/>
      <c r="N2" s="118"/>
      <c r="O2" s="118"/>
      <c r="P2" s="118"/>
      <c r="Q2" s="118"/>
      <c r="R2" s="118"/>
      <c r="S2" s="118"/>
      <c r="T2" s="118"/>
      <c r="U2" s="118"/>
      <c r="V2" s="118"/>
      <c r="W2" s="118"/>
      <c r="X2" s="118"/>
      <c r="Y2" s="118"/>
      <c r="Z2" s="118"/>
      <c r="AA2" s="118"/>
    </row>
    <row r="3" spans="1:27" ht="14.25" customHeight="1">
      <c r="A3" s="117" t="s">
        <v>1055</v>
      </c>
      <c r="B3" s="117"/>
      <c r="C3" s="118"/>
      <c r="D3" s="118"/>
      <c r="E3" s="118"/>
      <c r="F3" s="118"/>
      <c r="G3" s="80"/>
      <c r="H3" s="118"/>
      <c r="I3" s="118"/>
      <c r="J3" s="118"/>
      <c r="K3" s="118"/>
      <c r="L3" s="118"/>
      <c r="M3" s="118"/>
      <c r="N3" s="118"/>
      <c r="O3" s="118"/>
      <c r="P3" s="118"/>
      <c r="Q3" s="118"/>
      <c r="R3" s="118"/>
      <c r="S3" s="118"/>
      <c r="T3" s="118"/>
      <c r="U3" s="118"/>
      <c r="V3" s="118"/>
      <c r="W3" s="118"/>
      <c r="X3" s="118"/>
      <c r="Y3" s="118"/>
      <c r="Z3" s="118"/>
      <c r="AA3" s="118"/>
    </row>
    <row r="4" spans="1:27" ht="14.25" customHeight="1">
      <c r="A4" s="117" t="s">
        <v>1056</v>
      </c>
      <c r="B4" s="117"/>
      <c r="C4" s="118"/>
      <c r="D4" s="118"/>
      <c r="E4" s="118"/>
      <c r="F4" s="118"/>
      <c r="G4" s="80"/>
      <c r="H4" s="118"/>
      <c r="I4" s="118"/>
      <c r="J4" s="118"/>
      <c r="K4" s="118"/>
      <c r="L4" s="118"/>
      <c r="M4" s="118"/>
      <c r="N4" s="118"/>
      <c r="O4" s="118"/>
      <c r="P4" s="118"/>
      <c r="Q4" s="118"/>
      <c r="R4" s="118"/>
      <c r="S4" s="118"/>
      <c r="T4" s="118"/>
      <c r="U4" s="118"/>
      <c r="V4" s="118"/>
      <c r="W4" s="118"/>
      <c r="X4" s="118"/>
      <c r="Y4" s="118"/>
      <c r="Z4" s="118"/>
      <c r="AA4" s="118"/>
    </row>
    <row r="5" spans="1:27" ht="15" customHeight="1">
      <c r="G5" s="82"/>
    </row>
    <row r="6" spans="1:27" ht="14.25" customHeight="1">
      <c r="A6" s="83"/>
      <c r="B6" s="192"/>
      <c r="C6" s="84" t="s">
        <v>957</v>
      </c>
      <c r="D6" s="84"/>
      <c r="E6" s="85"/>
      <c r="F6" s="85"/>
      <c r="G6" s="85"/>
      <c r="H6" s="84"/>
      <c r="I6" s="85"/>
      <c r="J6" s="83"/>
      <c r="K6" s="83"/>
      <c r="L6" s="83"/>
      <c r="M6" s="83"/>
      <c r="N6" s="83"/>
      <c r="O6" s="83"/>
      <c r="P6" s="86"/>
      <c r="Q6" s="83"/>
      <c r="R6" s="83"/>
      <c r="S6" s="83"/>
      <c r="T6" s="83"/>
      <c r="U6" s="83"/>
      <c r="V6" s="83"/>
      <c r="W6" s="83"/>
      <c r="X6" s="83"/>
      <c r="Y6" s="83"/>
      <c r="Z6" s="83"/>
      <c r="AA6" s="83"/>
    </row>
    <row r="7" spans="1:27" ht="37.950000000000003" customHeight="1">
      <c r="C7" s="320" t="s">
        <v>1701</v>
      </c>
      <c r="D7" s="327"/>
      <c r="E7" s="327"/>
      <c r="F7" s="327"/>
      <c r="G7" s="7"/>
      <c r="H7" s="7"/>
      <c r="I7" s="7"/>
      <c r="J7" s="7"/>
      <c r="O7" s="61"/>
    </row>
    <row r="8" spans="1:27" ht="17.25" customHeight="1">
      <c r="A8" s="87"/>
      <c r="B8" s="193"/>
      <c r="C8" s="88" t="s">
        <v>959</v>
      </c>
      <c r="D8" s="88"/>
      <c r="E8" s="88"/>
      <c r="F8" s="87"/>
      <c r="G8" s="88"/>
      <c r="H8" s="88"/>
      <c r="I8" s="87"/>
      <c r="J8" s="87"/>
      <c r="K8" s="87"/>
      <c r="L8" s="87"/>
      <c r="M8" s="87"/>
      <c r="N8" s="87"/>
      <c r="O8" s="89"/>
      <c r="P8" s="87"/>
      <c r="Q8" s="87"/>
      <c r="R8" s="87"/>
      <c r="S8" s="87"/>
      <c r="T8" s="87"/>
      <c r="U8" s="87"/>
      <c r="V8" s="87"/>
      <c r="W8" s="87"/>
      <c r="X8" s="87"/>
      <c r="Y8" s="87"/>
      <c r="Z8" s="87"/>
      <c r="AA8" s="87"/>
    </row>
    <row r="9" spans="1:27" ht="14.25" customHeight="1"/>
    <row r="10" spans="1:27" ht="14.25" customHeight="1"/>
    <row r="11" spans="1:27" ht="14.25" customHeight="1">
      <c r="A11" s="87"/>
      <c r="B11" s="193"/>
      <c r="C11" s="88" t="s">
        <v>1006</v>
      </c>
      <c r="D11" s="88" t="s">
        <v>961</v>
      </c>
      <c r="E11" s="90" t="s">
        <v>962</v>
      </c>
      <c r="F11" s="91" t="s">
        <v>963</v>
      </c>
      <c r="G11" s="88" t="s">
        <v>964</v>
      </c>
      <c r="H11" s="88" t="s">
        <v>965</v>
      </c>
      <c r="I11" s="87"/>
      <c r="J11" s="87"/>
      <c r="K11" s="87"/>
      <c r="L11" s="87"/>
      <c r="M11" s="87"/>
      <c r="N11" s="87"/>
      <c r="O11" s="87"/>
      <c r="P11" s="87"/>
      <c r="Q11" s="87"/>
      <c r="R11" s="87"/>
      <c r="S11" s="87"/>
      <c r="T11" s="87"/>
      <c r="U11" s="87"/>
      <c r="V11" s="87"/>
      <c r="W11" s="87"/>
      <c r="X11" s="87"/>
      <c r="Y11" s="87"/>
      <c r="Z11" s="87"/>
      <c r="AA11" s="87"/>
    </row>
    <row r="12" spans="1:27" s="184" customFormat="1" ht="33" customHeight="1">
      <c r="A12" s="328" t="s">
        <v>966</v>
      </c>
      <c r="B12" s="328"/>
      <c r="C12" s="328"/>
      <c r="D12" s="212" t="s">
        <v>1584</v>
      </c>
      <c r="E12" s="182"/>
      <c r="F12" s="183"/>
      <c r="G12" s="181"/>
      <c r="H12" s="181"/>
      <c r="I12" s="180"/>
      <c r="J12" s="180"/>
      <c r="K12" s="180"/>
      <c r="L12" s="180"/>
      <c r="M12" s="180"/>
      <c r="N12" s="180"/>
      <c r="O12" s="180"/>
      <c r="P12" s="180"/>
      <c r="Q12" s="180"/>
      <c r="R12" s="180"/>
      <c r="S12" s="180"/>
      <c r="T12" s="180"/>
      <c r="U12" s="180"/>
      <c r="V12" s="180"/>
      <c r="W12" s="180"/>
      <c r="X12" s="180"/>
      <c r="Y12" s="180"/>
      <c r="Z12" s="180"/>
      <c r="AA12" s="180"/>
    </row>
    <row r="13" spans="1:27" ht="14.4">
      <c r="B13" s="323" t="s">
        <v>1558</v>
      </c>
      <c r="C13" s="323"/>
      <c r="D13" s="73" t="s">
        <v>1057</v>
      </c>
      <c r="E13" s="207" t="s">
        <v>968</v>
      </c>
      <c r="F13" s="104">
        <f t="shared" ref="F13:F22" si="0">IF(E13="Sí",1,0)</f>
        <v>1</v>
      </c>
      <c r="G13" s="61" t="s">
        <v>1058</v>
      </c>
      <c r="H13" s="11"/>
      <c r="I13" s="11"/>
      <c r="J13" s="11"/>
    </row>
    <row r="14" spans="1:27" ht="14.4">
      <c r="B14" s="323" t="s">
        <v>1563</v>
      </c>
      <c r="C14" s="323"/>
      <c r="D14" s="73" t="s">
        <v>1059</v>
      </c>
      <c r="E14" s="207" t="s">
        <v>968</v>
      </c>
      <c r="F14" s="104">
        <f t="shared" si="0"/>
        <v>1</v>
      </c>
      <c r="G14" s="61" t="s">
        <v>1058</v>
      </c>
      <c r="H14" s="11"/>
      <c r="I14" s="11"/>
      <c r="J14" s="11"/>
    </row>
    <row r="15" spans="1:27" ht="43.2">
      <c r="B15" s="323" t="s">
        <v>1581</v>
      </c>
      <c r="C15" s="323"/>
      <c r="D15" s="73" t="s">
        <v>1060</v>
      </c>
      <c r="E15" s="207" t="s">
        <v>968</v>
      </c>
      <c r="F15" s="104">
        <f t="shared" si="0"/>
        <v>1</v>
      </c>
      <c r="G15" s="61" t="s">
        <v>1061</v>
      </c>
      <c r="H15" s="69"/>
      <c r="I15" s="11"/>
      <c r="J15" s="11"/>
    </row>
    <row r="16" spans="1:27" ht="43.2">
      <c r="B16" s="323" t="s">
        <v>1582</v>
      </c>
      <c r="C16" s="323"/>
      <c r="D16" s="73" t="s">
        <v>1062</v>
      </c>
      <c r="E16" s="207" t="s">
        <v>968</v>
      </c>
      <c r="F16" s="104">
        <f t="shared" si="0"/>
        <v>1</v>
      </c>
      <c r="G16" s="61" t="s">
        <v>1061</v>
      </c>
      <c r="H16" s="69"/>
      <c r="I16" s="11"/>
      <c r="J16" s="11"/>
    </row>
    <row r="17" spans="2:10" ht="14.25" customHeight="1">
      <c r="B17" s="323" t="s">
        <v>1585</v>
      </c>
      <c r="C17" s="323"/>
      <c r="D17" s="73" t="s">
        <v>1063</v>
      </c>
      <c r="E17" s="207" t="s">
        <v>968</v>
      </c>
      <c r="F17" s="104">
        <f t="shared" si="0"/>
        <v>1</v>
      </c>
      <c r="G17" s="61"/>
      <c r="H17" s="69"/>
      <c r="I17" s="11"/>
      <c r="J17" s="11"/>
    </row>
    <row r="18" spans="2:10" ht="53.7" customHeight="1">
      <c r="B18" s="323" t="s">
        <v>1586</v>
      </c>
      <c r="C18" s="323"/>
      <c r="D18" s="73" t="s">
        <v>1064</v>
      </c>
      <c r="E18" s="207" t="s">
        <v>968</v>
      </c>
      <c r="F18" s="104">
        <f t="shared" si="0"/>
        <v>1</v>
      </c>
      <c r="G18" s="61" t="s">
        <v>1065</v>
      </c>
      <c r="H18" s="11"/>
      <c r="I18" s="11"/>
      <c r="J18" s="11"/>
    </row>
    <row r="19" spans="2:10" ht="55.95" customHeight="1">
      <c r="B19" s="323" t="s">
        <v>1588</v>
      </c>
      <c r="C19" s="323"/>
      <c r="D19" s="73" t="s">
        <v>1067</v>
      </c>
      <c r="E19" s="207" t="s">
        <v>968</v>
      </c>
      <c r="F19" s="104">
        <f t="shared" si="0"/>
        <v>1</v>
      </c>
      <c r="G19" s="61" t="s">
        <v>1065</v>
      </c>
      <c r="H19" s="11"/>
      <c r="I19" s="11"/>
      <c r="J19" s="11"/>
    </row>
    <row r="20" spans="2:10" ht="58.2" customHeight="1">
      <c r="B20" s="323" t="s">
        <v>1587</v>
      </c>
      <c r="C20" s="323"/>
      <c r="D20" s="73" t="s">
        <v>1068</v>
      </c>
      <c r="E20" s="207" t="s">
        <v>968</v>
      </c>
      <c r="F20" s="104">
        <f t="shared" si="0"/>
        <v>1</v>
      </c>
      <c r="G20" s="61" t="s">
        <v>1065</v>
      </c>
      <c r="H20" s="11"/>
      <c r="I20" s="11"/>
      <c r="J20" s="11"/>
    </row>
    <row r="21" spans="2:10" ht="51.45" customHeight="1">
      <c r="B21" s="323" t="s">
        <v>1560</v>
      </c>
      <c r="C21" s="323"/>
      <c r="D21" s="73" t="s">
        <v>1069</v>
      </c>
      <c r="E21" s="207" t="s">
        <v>968</v>
      </c>
      <c r="F21" s="104">
        <f t="shared" si="0"/>
        <v>1</v>
      </c>
      <c r="G21" s="61" t="s">
        <v>1065</v>
      </c>
      <c r="H21" s="11"/>
      <c r="I21" s="11"/>
      <c r="J21" s="11"/>
    </row>
    <row r="22" spans="2:10" ht="14.25" customHeight="1">
      <c r="B22" s="323" t="s">
        <v>1589</v>
      </c>
      <c r="C22" s="323"/>
      <c r="D22" s="73" t="s">
        <v>1070</v>
      </c>
      <c r="E22" s="207" t="s">
        <v>968</v>
      </c>
      <c r="F22" s="104">
        <f t="shared" si="0"/>
        <v>1</v>
      </c>
      <c r="G22" s="61"/>
      <c r="H22" s="11"/>
      <c r="I22" s="11"/>
      <c r="J22" s="11"/>
    </row>
    <row r="23" spans="2:10" ht="14.25" customHeight="1">
      <c r="B23" s="323" t="s">
        <v>1590</v>
      </c>
      <c r="C23" s="323"/>
      <c r="D23" s="73" t="s">
        <v>1071</v>
      </c>
      <c r="E23" s="207" t="s">
        <v>968</v>
      </c>
      <c r="F23" s="104"/>
      <c r="G23" s="61"/>
      <c r="H23" s="119"/>
      <c r="I23" s="119"/>
      <c r="J23" s="119"/>
    </row>
    <row r="24" spans="2:10" ht="14.25" customHeight="1">
      <c r="C24" s="197" t="s">
        <v>1591</v>
      </c>
      <c r="D24" s="73" t="s">
        <v>1072</v>
      </c>
      <c r="E24" s="207" t="s">
        <v>968</v>
      </c>
      <c r="F24" s="104">
        <f t="shared" ref="F24:F25" si="1">IF(E24="Sí",0.5,0)</f>
        <v>0.5</v>
      </c>
      <c r="G24" s="61"/>
      <c r="H24" s="119"/>
      <c r="I24" s="119"/>
      <c r="J24" s="119"/>
    </row>
    <row r="25" spans="2:10" ht="14.25" customHeight="1">
      <c r="C25" s="197" t="s">
        <v>1592</v>
      </c>
      <c r="D25" s="73" t="s">
        <v>1073</v>
      </c>
      <c r="E25" s="207" t="s">
        <v>968</v>
      </c>
      <c r="F25" s="104">
        <f t="shared" si="1"/>
        <v>0.5</v>
      </c>
      <c r="G25" s="61"/>
      <c r="H25" s="119"/>
      <c r="I25" s="119"/>
      <c r="J25" s="119"/>
    </row>
    <row r="26" spans="2:10" ht="55.95" customHeight="1">
      <c r="B26" s="323" t="s">
        <v>1593</v>
      </c>
      <c r="C26" s="323"/>
      <c r="D26" s="120" t="s">
        <v>1074</v>
      </c>
      <c r="E26" s="207" t="s">
        <v>968</v>
      </c>
      <c r="F26" s="104">
        <f t="shared" ref="F26:F28" si="2">IF(E26="Sí",1,0)</f>
        <v>1</v>
      </c>
      <c r="G26" s="7"/>
      <c r="H26" s="11"/>
      <c r="I26" s="11"/>
      <c r="J26" s="11"/>
    </row>
    <row r="27" spans="2:10" ht="52.95" customHeight="1">
      <c r="B27" s="323" t="s">
        <v>1594</v>
      </c>
      <c r="C27" s="323"/>
      <c r="D27" s="120" t="s">
        <v>1075</v>
      </c>
      <c r="E27" s="207" t="s">
        <v>968</v>
      </c>
      <c r="F27" s="104">
        <f t="shared" si="2"/>
        <v>1</v>
      </c>
      <c r="G27" s="7"/>
      <c r="H27" s="11"/>
      <c r="I27" s="11"/>
      <c r="J27" s="11"/>
    </row>
    <row r="28" spans="2:10" ht="46.2" customHeight="1">
      <c r="B28" s="323" t="s">
        <v>1595</v>
      </c>
      <c r="C28" s="323"/>
      <c r="D28" s="120" t="s">
        <v>1076</v>
      </c>
      <c r="E28" s="207" t="s">
        <v>968</v>
      </c>
      <c r="F28" s="104">
        <f t="shared" si="2"/>
        <v>1</v>
      </c>
      <c r="G28" s="7"/>
      <c r="H28" s="11"/>
      <c r="I28" s="11"/>
      <c r="J28" s="11"/>
    </row>
    <row r="29" spans="2:10" ht="76.5" customHeight="1">
      <c r="B29" s="323" t="s">
        <v>1596</v>
      </c>
      <c r="C29" s="323"/>
      <c r="D29" s="120" t="s">
        <v>1077</v>
      </c>
      <c r="E29" s="207" t="s">
        <v>968</v>
      </c>
      <c r="F29" s="104">
        <f t="shared" ref="F29" si="3">IF(E29="Sí",1,0)</f>
        <v>1</v>
      </c>
      <c r="G29" s="7"/>
      <c r="H29" s="11"/>
      <c r="I29" s="11"/>
      <c r="J29" s="11"/>
    </row>
    <row r="30" spans="2:10" ht="55.5" customHeight="1">
      <c r="B30" s="323" t="s">
        <v>1597</v>
      </c>
      <c r="C30" s="323"/>
      <c r="D30" s="120" t="s">
        <v>1078</v>
      </c>
      <c r="E30" s="207" t="s">
        <v>968</v>
      </c>
      <c r="F30" s="104"/>
      <c r="G30" s="121"/>
      <c r="H30" s="119"/>
      <c r="I30" s="119"/>
      <c r="J30" s="119"/>
    </row>
    <row r="31" spans="2:10" ht="72" customHeight="1">
      <c r="C31" s="195" t="s">
        <v>1599</v>
      </c>
      <c r="D31" s="120" t="s">
        <v>1079</v>
      </c>
      <c r="E31" s="207" t="s">
        <v>968</v>
      </c>
      <c r="F31" s="104">
        <f>IF(E31="Sí",(1/4),0)</f>
        <v>0.25</v>
      </c>
      <c r="G31" s="121"/>
      <c r="H31" s="119"/>
      <c r="I31" s="119"/>
      <c r="J31" s="119"/>
    </row>
    <row r="32" spans="2:10" ht="91.5" customHeight="1">
      <c r="C32" s="195" t="s">
        <v>1600</v>
      </c>
      <c r="D32" s="120" t="s">
        <v>1080</v>
      </c>
      <c r="E32" s="207" t="s">
        <v>968</v>
      </c>
      <c r="F32" s="104">
        <f t="shared" ref="F32:F34" si="4">IF(E32="Sí",(1/4),0)</f>
        <v>0.25</v>
      </c>
      <c r="G32" s="121"/>
      <c r="H32" s="119"/>
      <c r="I32" s="119"/>
      <c r="J32" s="119"/>
    </row>
    <row r="33" spans="1:27" ht="14.25" customHeight="1">
      <c r="C33" s="197" t="s">
        <v>1601</v>
      </c>
      <c r="D33" s="120" t="s">
        <v>1081</v>
      </c>
      <c r="E33" s="207" t="s">
        <v>968</v>
      </c>
      <c r="F33" s="104">
        <f t="shared" si="4"/>
        <v>0.25</v>
      </c>
      <c r="G33" s="121"/>
      <c r="H33" s="119"/>
      <c r="I33" s="119"/>
      <c r="J33" s="119"/>
    </row>
    <row r="34" spans="1:27" ht="14.25" customHeight="1">
      <c r="C34" s="197" t="s">
        <v>1602</v>
      </c>
      <c r="D34" s="75" t="s">
        <v>1082</v>
      </c>
      <c r="E34" s="207" t="s">
        <v>968</v>
      </c>
      <c r="F34" s="104">
        <f t="shared" si="4"/>
        <v>0.25</v>
      </c>
      <c r="G34" s="121"/>
      <c r="H34" s="119"/>
      <c r="I34" s="119"/>
      <c r="J34" s="119"/>
    </row>
    <row r="35" spans="1:27" ht="14.25" customHeight="1">
      <c r="A35" s="108"/>
      <c r="B35" s="329" t="s">
        <v>1598</v>
      </c>
      <c r="C35" s="329"/>
      <c r="D35" s="123" t="s">
        <v>1083</v>
      </c>
      <c r="E35" s="208" t="s">
        <v>968</v>
      </c>
      <c r="F35" s="124">
        <f>IF(E35="Sí",1,0)</f>
        <v>1</v>
      </c>
      <c r="G35" s="108"/>
      <c r="H35" s="122"/>
      <c r="I35" s="122"/>
      <c r="J35" s="122"/>
      <c r="K35" s="108"/>
      <c r="L35" s="108"/>
      <c r="M35" s="108"/>
      <c r="N35" s="108"/>
      <c r="O35" s="108"/>
      <c r="P35" s="108"/>
      <c r="Q35" s="108"/>
      <c r="R35" s="108"/>
      <c r="S35" s="108"/>
      <c r="T35" s="108"/>
      <c r="U35" s="108"/>
      <c r="V35" s="108"/>
      <c r="W35" s="108"/>
      <c r="X35" s="108"/>
      <c r="Y35" s="108"/>
      <c r="Z35" s="108"/>
      <c r="AA35" s="108"/>
    </row>
    <row r="36" spans="1:27" ht="14.25" customHeight="1"/>
    <row r="37" spans="1:27" ht="18" customHeight="1">
      <c r="A37" s="97"/>
      <c r="B37" s="194"/>
      <c r="C37" s="98" t="s">
        <v>970</v>
      </c>
      <c r="D37" s="99"/>
      <c r="E37" s="100" t="str">
        <f>IF(SUM(F22:F35)&gt;=1, "Actividad que se ajusta a los Criterios Técnicos de Selección","Actividad que NO se ajusta a los Criterios Técnicos de Selección")</f>
        <v>Actividad que se ajusta a los Criterios Técnicos de Selección</v>
      </c>
      <c r="F37" s="100"/>
      <c r="G37" s="101"/>
    </row>
    <row r="38" spans="1:27" ht="18" customHeight="1">
      <c r="A38" s="102"/>
      <c r="B38" s="194"/>
      <c r="C38" s="98" t="s">
        <v>971</v>
      </c>
      <c r="D38" s="99"/>
      <c r="E38" s="100" t="str">
        <f>IF((E37="Actividad que se ajusta a los Criterios Técnicos de Selección"),"Facilitadora de la Mitigación del Cambio Climático","La actividad no puede demostrar, total o parcialmente, la CS al objetivo 1")</f>
        <v>Facilitadora de la Mitigación del Cambio Climático</v>
      </c>
      <c r="F38" s="100"/>
      <c r="G38" s="116"/>
    </row>
    <row r="39" spans="1:27" ht="14.25" customHeight="1"/>
    <row r="40" spans="1:27" ht="14.25" customHeight="1"/>
    <row r="41" spans="1:27" ht="14.25" customHeight="1"/>
    <row r="42" spans="1:27" ht="14.25" customHeight="1"/>
    <row r="43" spans="1:27" ht="14.25" customHeight="1"/>
    <row r="44" spans="1:27" ht="14.25" customHeight="1"/>
    <row r="45" spans="1:27" ht="14.25" customHeight="1"/>
    <row r="46" spans="1:27" ht="14.25" customHeight="1"/>
    <row r="47" spans="1:27" ht="14.25" customHeight="1"/>
    <row r="48" spans="1:27"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19">
    <mergeCell ref="B28:C28"/>
    <mergeCell ref="B29:C29"/>
    <mergeCell ref="B30:C30"/>
    <mergeCell ref="B35:C35"/>
    <mergeCell ref="B21:C21"/>
    <mergeCell ref="B22:C22"/>
    <mergeCell ref="B23:C23"/>
    <mergeCell ref="B26:C26"/>
    <mergeCell ref="B27:C27"/>
    <mergeCell ref="B16:C16"/>
    <mergeCell ref="B17:C17"/>
    <mergeCell ref="B18:C18"/>
    <mergeCell ref="B19:C19"/>
    <mergeCell ref="B20:C20"/>
    <mergeCell ref="C7:F7"/>
    <mergeCell ref="A12:C12"/>
    <mergeCell ref="B13:C13"/>
    <mergeCell ref="B14:C14"/>
    <mergeCell ref="B15:C15"/>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0A00-000000000000}">
          <x14:formula1>
            <xm:f>Respuesta!$A$2:$A$4</xm:f>
          </x14:formula1>
          <xm:sqref>E13:E35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998"/>
  <sheetViews>
    <sheetView showGridLines="0" zoomScale="70" zoomScaleNormal="70" workbookViewId="0">
      <pane ySplit="4" topLeftCell="A5" activePane="bottomLeft" state="frozen"/>
      <selection pane="bottomLeft" activeCell="A8" sqref="A8:XFD8"/>
    </sheetView>
  </sheetViews>
  <sheetFormatPr baseColWidth="10" defaultColWidth="14.44140625" defaultRowHeight="15" customHeight="1"/>
  <cols>
    <col min="1" max="1" width="4.6640625" customWidth="1"/>
    <col min="2" max="2" width="0.44140625" customWidth="1"/>
    <col min="3" max="3" width="79.6640625" customWidth="1"/>
    <col min="4" max="4" width="47.6640625" customWidth="1"/>
    <col min="5" max="5" width="45.5546875" hidden="1" customWidth="1"/>
    <col min="6" max="6" width="36" customWidth="1"/>
    <col min="7" max="7" width="34.44140625" customWidth="1"/>
    <col min="8" max="9" width="20.5546875" customWidth="1"/>
    <col min="10" max="10" width="43.554687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1084</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1085</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F5" s="82"/>
    </row>
    <row r="6" spans="1:26" ht="14.25" customHeight="1">
      <c r="A6" s="83"/>
      <c r="B6" s="84" t="s">
        <v>957</v>
      </c>
      <c r="C6" s="84"/>
      <c r="D6" s="85"/>
      <c r="E6" s="85"/>
      <c r="F6" s="85"/>
      <c r="G6" s="84"/>
      <c r="H6" s="85"/>
      <c r="I6" s="83"/>
      <c r="J6" s="83"/>
      <c r="K6" s="83"/>
      <c r="L6" s="83"/>
      <c r="M6" s="83"/>
      <c r="N6" s="83"/>
      <c r="O6" s="86"/>
      <c r="P6" s="83"/>
      <c r="Q6" s="83"/>
      <c r="R6" s="83"/>
      <c r="S6" s="83"/>
      <c r="T6" s="83"/>
      <c r="U6" s="83"/>
      <c r="V6" s="83"/>
      <c r="W6" s="83"/>
      <c r="X6" s="83"/>
      <c r="Y6" s="83"/>
      <c r="Z6" s="83"/>
    </row>
    <row r="7" spans="1:26" ht="31.95" customHeight="1">
      <c r="B7" s="320" t="s">
        <v>1699</v>
      </c>
      <c r="C7" s="327"/>
      <c r="D7" s="327"/>
      <c r="E7" s="327"/>
      <c r="F7" s="320"/>
      <c r="G7" s="327"/>
      <c r="H7" s="327"/>
      <c r="I7" s="327"/>
      <c r="N7" s="61"/>
    </row>
    <row r="8" spans="1:26" ht="14.25" customHeight="1">
      <c r="A8" s="87"/>
      <c r="B8" s="88" t="s">
        <v>959</v>
      </c>
      <c r="C8" s="88"/>
      <c r="D8" s="88"/>
      <c r="E8" s="88"/>
      <c r="F8" s="88"/>
      <c r="G8" s="88"/>
      <c r="H8" s="87"/>
      <c r="I8" s="87"/>
      <c r="J8" s="87"/>
      <c r="K8" s="87"/>
      <c r="L8" s="87"/>
      <c r="M8" s="87"/>
      <c r="N8" s="87"/>
      <c r="O8" s="87"/>
      <c r="P8" s="87"/>
      <c r="Q8" s="87"/>
      <c r="R8" s="87"/>
      <c r="S8" s="87"/>
      <c r="T8" s="87"/>
      <c r="U8" s="87"/>
      <c r="V8" s="87"/>
      <c r="W8" s="87"/>
      <c r="X8" s="87"/>
      <c r="Y8" s="87"/>
      <c r="Z8" s="87"/>
    </row>
    <row r="9" spans="1:26" ht="14.25" customHeight="1">
      <c r="B9" s="75" t="s">
        <v>1086</v>
      </c>
    </row>
    <row r="10" spans="1:26" ht="14.25" customHeight="1"/>
    <row r="11" spans="1:26" ht="14.25" customHeight="1">
      <c r="A11" s="87"/>
      <c r="B11" s="88" t="s">
        <v>1006</v>
      </c>
      <c r="C11" s="88" t="s">
        <v>961</v>
      </c>
      <c r="D11" s="90" t="s">
        <v>962</v>
      </c>
      <c r="E11" s="125"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72">
      <c r="A12" s="319" t="s">
        <v>966</v>
      </c>
      <c r="B12" s="319"/>
      <c r="C12" s="126" t="s">
        <v>1087</v>
      </c>
      <c r="D12" s="214" t="s">
        <v>997</v>
      </c>
      <c r="E12" s="127">
        <f>IF(D12="Sí",1,0)</f>
        <v>0</v>
      </c>
      <c r="F12" s="128" t="s">
        <v>1088</v>
      </c>
      <c r="G12" s="96"/>
      <c r="H12" s="92"/>
      <c r="I12" s="92"/>
      <c r="J12" s="92"/>
      <c r="K12" s="92"/>
      <c r="L12" s="92"/>
      <c r="M12" s="92"/>
      <c r="N12" s="92"/>
      <c r="O12" s="92"/>
      <c r="P12" s="92"/>
      <c r="Q12" s="92"/>
      <c r="R12" s="92"/>
      <c r="S12" s="92"/>
      <c r="T12" s="92"/>
      <c r="U12" s="92"/>
      <c r="V12" s="92"/>
      <c r="W12" s="92"/>
      <c r="X12" s="92"/>
      <c r="Y12" s="92"/>
      <c r="Z12" s="92"/>
    </row>
    <row r="13" spans="1:26" ht="31.5" customHeight="1">
      <c r="C13" s="34"/>
      <c r="D13" s="34"/>
      <c r="E13" s="34"/>
      <c r="F13" s="34"/>
      <c r="G13" s="34"/>
    </row>
    <row r="14" spans="1:26" ht="18" customHeight="1">
      <c r="A14" s="97"/>
      <c r="B14" s="98" t="s">
        <v>970</v>
      </c>
      <c r="C14" s="99"/>
      <c r="D14" s="100" t="str">
        <f>IF((SUM(E12)=1), "Actividad que se ajusta a los Criterios Técnicos de Selección","Actividad que NO se ajusta a los Criterios Técnicos de Selección")</f>
        <v>Actividad que NO se ajusta a los Criterios Técnicos de Selección</v>
      </c>
      <c r="E14" s="100"/>
      <c r="F14" s="101"/>
    </row>
    <row r="15" spans="1:26" ht="18" customHeight="1">
      <c r="A15" s="102"/>
      <c r="B15" s="98" t="s">
        <v>971</v>
      </c>
      <c r="C15" s="99"/>
      <c r="D15" s="100" t="str">
        <f>IF((D14="Actividad que se ajusta a los Criterios Técnicos de Selección"),"Facilitadora de la Mitigación del Cambio Climático","La actividad no puede demostrar, total o parcialmente, la CS al objetivo 1")</f>
        <v>La actividad no puede demostrar, total o parcialmente, la CS al objetivo 1</v>
      </c>
      <c r="E15" s="100"/>
      <c r="F15" s="116"/>
    </row>
    <row r="16" spans="1:26" ht="32.25" customHeight="1">
      <c r="C16" s="34"/>
      <c r="D16" s="34"/>
      <c r="E16" s="34"/>
      <c r="F16" s="34"/>
      <c r="G16" s="34"/>
    </row>
    <row r="17" ht="47.25" customHeight="1"/>
    <row r="18" ht="78" customHeight="1"/>
    <row r="19" ht="14.25" customHeight="1"/>
    <row r="20" ht="14.25" customHeight="1"/>
    <row r="21" ht="14.25" customHeight="1"/>
    <row r="22" ht="14.25" customHeight="1"/>
    <row r="23" ht="14.25" customHeight="1"/>
    <row r="24" ht="78" customHeight="1"/>
    <row r="25" ht="93" customHeight="1"/>
    <row r="26" ht="80.25" customHeight="1"/>
    <row r="27" ht="30"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3">
    <mergeCell ref="A12:B12"/>
    <mergeCell ref="B7:E7"/>
    <mergeCell ref="F7:I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0B00-000000000000}">
          <x14:formula1>
            <xm:f>Respuesta!$A$2:$A$4</xm:f>
          </x14:formula1>
          <xm:sqref>D12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999"/>
  <sheetViews>
    <sheetView showGridLines="0" zoomScale="90" zoomScaleNormal="90" workbookViewId="0">
      <pane ySplit="4" topLeftCell="A11" activePane="bottomLeft" state="frozen"/>
      <selection pane="bottomLeft" activeCell="C13" sqref="C13"/>
    </sheetView>
  </sheetViews>
  <sheetFormatPr baseColWidth="10" defaultColWidth="14.44140625" defaultRowHeight="15" customHeight="1"/>
  <cols>
    <col min="1" max="1" width="6" customWidth="1"/>
    <col min="2" max="2" width="9.44140625" customWidth="1"/>
    <col min="3" max="3" width="79.6640625" customWidth="1"/>
    <col min="4" max="4" width="63.5546875" customWidth="1"/>
    <col min="5" max="5" width="45.5546875" customWidth="1"/>
    <col min="6" max="6" width="36" customWidth="1"/>
    <col min="7" max="7" width="73.33203125" customWidth="1"/>
    <col min="8" max="8" width="15.44140625" customWidth="1"/>
    <col min="9" max="9" width="34.33203125" customWidth="1"/>
    <col min="10" max="10" width="56.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1089</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1090</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F5" s="82"/>
    </row>
    <row r="6" spans="1:26" ht="14.25" customHeight="1">
      <c r="A6" s="83"/>
      <c r="B6" s="84" t="s">
        <v>957</v>
      </c>
      <c r="C6" s="84"/>
      <c r="D6" s="85"/>
      <c r="E6" s="85"/>
      <c r="F6" s="85"/>
      <c r="G6" s="84"/>
      <c r="H6" s="85"/>
      <c r="I6" s="83"/>
      <c r="J6" s="83"/>
      <c r="K6" s="83"/>
      <c r="L6" s="83"/>
      <c r="M6" s="83"/>
      <c r="N6" s="83"/>
      <c r="O6" s="86"/>
      <c r="P6" s="83"/>
      <c r="Q6" s="83"/>
      <c r="R6" s="83"/>
      <c r="S6" s="83"/>
      <c r="T6" s="83"/>
      <c r="U6" s="83"/>
      <c r="V6" s="83"/>
      <c r="W6" s="83"/>
      <c r="X6" s="83"/>
      <c r="Y6" s="83"/>
      <c r="Z6" s="83"/>
    </row>
    <row r="7" spans="1:26" ht="30" customHeight="1">
      <c r="B7" s="320" t="s">
        <v>1701</v>
      </c>
      <c r="C7" s="327"/>
      <c r="D7" s="327"/>
      <c r="E7" s="327"/>
      <c r="F7" s="7"/>
      <c r="G7" s="7"/>
      <c r="H7" s="7"/>
      <c r="I7" s="7"/>
      <c r="N7" s="61"/>
    </row>
    <row r="8" spans="1:26" ht="14.25" customHeight="1">
      <c r="A8" s="87"/>
      <c r="B8" s="88" t="s">
        <v>959</v>
      </c>
      <c r="C8" s="88"/>
      <c r="D8" s="88"/>
      <c r="E8" s="88"/>
      <c r="F8" s="88"/>
      <c r="G8" s="88"/>
      <c r="H8" s="87"/>
      <c r="I8" s="88"/>
      <c r="J8" s="87"/>
      <c r="K8" s="87"/>
      <c r="L8" s="87"/>
      <c r="M8" s="87"/>
      <c r="N8" s="87"/>
      <c r="O8" s="87"/>
      <c r="P8" s="87"/>
      <c r="Q8" s="87"/>
      <c r="R8" s="87"/>
      <c r="S8" s="87"/>
      <c r="T8" s="87"/>
      <c r="U8" s="87"/>
      <c r="V8" s="87"/>
      <c r="W8" s="87"/>
      <c r="X8" s="87"/>
      <c r="Y8" s="87"/>
      <c r="Z8" s="87"/>
    </row>
    <row r="9" spans="1:26" ht="14.25" customHeight="1">
      <c r="B9" s="34"/>
      <c r="C9" s="34"/>
      <c r="D9" s="34"/>
      <c r="E9" s="34"/>
      <c r="F9" s="34"/>
      <c r="G9" s="34"/>
      <c r="I9" s="34"/>
    </row>
    <row r="10" spans="1:26" ht="14.25" customHeight="1"/>
    <row r="11" spans="1:26" ht="14.25" customHeight="1">
      <c r="A11" s="87"/>
      <c r="B11" s="88" t="s">
        <v>1006</v>
      </c>
      <c r="C11" s="88" t="s">
        <v>961</v>
      </c>
      <c r="D11" s="90" t="s">
        <v>962</v>
      </c>
      <c r="E11" s="88"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s="184" customFormat="1" ht="14.25" customHeight="1">
      <c r="A12" s="328" t="s">
        <v>966</v>
      </c>
      <c r="B12" s="328"/>
      <c r="C12" s="185" t="s">
        <v>1603</v>
      </c>
      <c r="D12" s="182"/>
      <c r="E12" s="181"/>
      <c r="F12" s="181"/>
      <c r="G12" s="181"/>
      <c r="H12" s="180"/>
      <c r="I12" s="180"/>
      <c r="J12" s="180"/>
      <c r="K12" s="180"/>
      <c r="L12" s="180"/>
      <c r="M12" s="180"/>
      <c r="N12" s="180"/>
      <c r="O12" s="180"/>
      <c r="P12" s="180"/>
      <c r="Q12" s="180"/>
      <c r="R12" s="180"/>
      <c r="S12" s="180"/>
      <c r="T12" s="180"/>
      <c r="U12" s="180"/>
      <c r="V12" s="180"/>
      <c r="W12" s="180"/>
      <c r="X12" s="180"/>
      <c r="Y12" s="180"/>
      <c r="Z12" s="180"/>
    </row>
    <row r="13" spans="1:26" ht="66.75" customHeight="1">
      <c r="B13" s="195" t="s">
        <v>1558</v>
      </c>
      <c r="C13" s="73" t="s">
        <v>1091</v>
      </c>
      <c r="D13" s="207" t="s">
        <v>968</v>
      </c>
      <c r="E13" s="104">
        <f>IF(D13="Sí",0.5,0)</f>
        <v>0.5</v>
      </c>
      <c r="F13" s="107" t="s">
        <v>1092</v>
      </c>
      <c r="G13" s="107" t="s">
        <v>1093</v>
      </c>
    </row>
    <row r="14" spans="1:26" ht="57" customHeight="1">
      <c r="B14" s="195" t="s">
        <v>1563</v>
      </c>
      <c r="C14" s="73" t="s">
        <v>1094</v>
      </c>
      <c r="D14" s="207" t="s">
        <v>968</v>
      </c>
      <c r="E14" s="104">
        <f>IF(D14="Sí",0.5,0)</f>
        <v>0.5</v>
      </c>
      <c r="F14" s="107" t="s">
        <v>1095</v>
      </c>
      <c r="G14" s="107" t="s">
        <v>1096</v>
      </c>
    </row>
    <row r="15" spans="1:26" ht="32.25" customHeight="1">
      <c r="A15" s="323" t="s">
        <v>1010</v>
      </c>
      <c r="B15" s="323"/>
      <c r="C15" s="73" t="s">
        <v>1097</v>
      </c>
      <c r="D15" s="207" t="s">
        <v>968</v>
      </c>
      <c r="E15" s="104"/>
    </row>
    <row r="16" spans="1:26" ht="114.75" customHeight="1">
      <c r="A16" s="184"/>
      <c r="B16" s="215" t="s">
        <v>1012</v>
      </c>
      <c r="C16" s="73" t="s">
        <v>983</v>
      </c>
      <c r="D16" s="207" t="s">
        <v>968</v>
      </c>
      <c r="E16" s="189">
        <f>IF(D16="Sí",(1/3),0)</f>
        <v>0.33333333333333331</v>
      </c>
      <c r="F16" s="107" t="s">
        <v>984</v>
      </c>
    </row>
    <row r="17" spans="1:26" ht="57" customHeight="1">
      <c r="A17" s="184"/>
      <c r="B17" s="215" t="s">
        <v>1480</v>
      </c>
      <c r="C17" s="73" t="s">
        <v>986</v>
      </c>
      <c r="D17" s="207" t="s">
        <v>968</v>
      </c>
      <c r="E17" s="189">
        <f t="shared" ref="E17:E18" si="0">IF(D17="Sí",(1/3),0)</f>
        <v>0.33333333333333331</v>
      </c>
    </row>
    <row r="18" spans="1:26" ht="82.5" customHeight="1">
      <c r="A18" s="184"/>
      <c r="B18" s="215" t="s">
        <v>1604</v>
      </c>
      <c r="C18" s="73" t="s">
        <v>988</v>
      </c>
      <c r="D18" s="207" t="s">
        <v>968</v>
      </c>
      <c r="E18" s="189">
        <f t="shared" si="0"/>
        <v>0.33333333333333331</v>
      </c>
    </row>
    <row r="19" spans="1:26" ht="39.75" customHeight="1">
      <c r="A19" s="330">
        <v>3</v>
      </c>
      <c r="B19" s="330"/>
      <c r="C19" s="73" t="s">
        <v>990</v>
      </c>
      <c r="D19" s="207" t="s">
        <v>991</v>
      </c>
      <c r="E19" s="104"/>
    </row>
    <row r="20" spans="1:26" ht="43.5" customHeight="1">
      <c r="A20" s="184"/>
      <c r="B20" s="215" t="s">
        <v>1016</v>
      </c>
      <c r="C20" s="169" t="s">
        <v>993</v>
      </c>
      <c r="D20" s="207" t="s">
        <v>968</v>
      </c>
      <c r="E20" s="104">
        <f>IF(D20="Sí",1,0)</f>
        <v>1</v>
      </c>
      <c r="F20" s="107" t="s">
        <v>984</v>
      </c>
      <c r="G20" s="107" t="s">
        <v>1625</v>
      </c>
    </row>
    <row r="21" spans="1:26" ht="48.75" customHeight="1">
      <c r="A21" s="324">
        <v>4</v>
      </c>
      <c r="B21" s="324"/>
      <c r="C21" s="73" t="s">
        <v>996</v>
      </c>
      <c r="D21" s="207" t="s">
        <v>997</v>
      </c>
      <c r="E21" s="104">
        <f>IF(D21="No",1,0)</f>
        <v>1</v>
      </c>
      <c r="F21" s="61" t="s">
        <v>994</v>
      </c>
    </row>
    <row r="22" spans="1:26" ht="64.5" customHeight="1">
      <c r="A22" s="324">
        <v>5</v>
      </c>
      <c r="B22" s="324"/>
      <c r="C22" s="169" t="s">
        <v>1605</v>
      </c>
      <c r="D22" s="207" t="s">
        <v>968</v>
      </c>
      <c r="E22" s="104">
        <f t="shared" ref="E22:E24" si="1">IF(D22="Sí",1,0)</f>
        <v>1</v>
      </c>
    </row>
    <row r="23" spans="1:26" ht="84" customHeight="1">
      <c r="A23" s="324">
        <v>6</v>
      </c>
      <c r="B23" s="324"/>
      <c r="C23" s="73" t="s">
        <v>1001</v>
      </c>
      <c r="D23" s="207" t="s">
        <v>968</v>
      </c>
      <c r="E23" s="104">
        <f t="shared" si="1"/>
        <v>1</v>
      </c>
    </row>
    <row r="24" spans="1:26" ht="52.5" customHeight="1">
      <c r="A24" s="325">
        <v>7</v>
      </c>
      <c r="B24" s="325"/>
      <c r="C24" s="110" t="s">
        <v>1003</v>
      </c>
      <c r="D24" s="208" t="s">
        <v>968</v>
      </c>
      <c r="E24" s="104">
        <f t="shared" si="1"/>
        <v>1</v>
      </c>
      <c r="F24" s="108"/>
      <c r="G24" s="108"/>
      <c r="H24" s="108"/>
      <c r="I24" s="108"/>
      <c r="J24" s="108"/>
      <c r="K24" s="108"/>
      <c r="L24" s="108"/>
      <c r="M24" s="108"/>
      <c r="N24" s="108"/>
      <c r="O24" s="108"/>
      <c r="P24" s="108"/>
      <c r="Q24" s="108"/>
      <c r="R24" s="108"/>
      <c r="S24" s="108"/>
      <c r="T24" s="108"/>
      <c r="U24" s="108"/>
      <c r="V24" s="108"/>
      <c r="W24" s="108"/>
      <c r="X24" s="108"/>
      <c r="Y24" s="108"/>
      <c r="Z24" s="108"/>
    </row>
    <row r="25" spans="1:26" ht="32.25" customHeight="1">
      <c r="C25" s="34"/>
      <c r="D25" s="34"/>
      <c r="E25" s="34"/>
      <c r="F25" s="34"/>
      <c r="G25" s="34"/>
    </row>
    <row r="26" spans="1:26" ht="18" customHeight="1">
      <c r="A26" s="97"/>
      <c r="B26" s="98" t="s">
        <v>970</v>
      </c>
      <c r="C26" s="99"/>
      <c r="D26" s="100" t="str">
        <f>IF(SUM(E13:E24)&gt;=6.5,"Actividad que se ajusta a los Criterios Técnicos de Selección","Actividad que NO se ajusta a los Criterios Técnicos de Selección")</f>
        <v>Actividad que se ajusta a los Criterios Técnicos de Selección</v>
      </c>
      <c r="E26" s="100"/>
      <c r="F26" s="101"/>
    </row>
    <row r="27" spans="1:26" ht="18" customHeight="1">
      <c r="A27" s="102"/>
      <c r="B27" s="98" t="s">
        <v>971</v>
      </c>
      <c r="C27" s="99"/>
      <c r="D27" s="100" t="str">
        <f>IF((D26="Actividad que se ajusta a los Criterios Técnicos de Selección"),"De transición a la Mitigación del Cambio Climático","La actividad no puede demostrar, total o parcialmente, la CS al objetivo 1")</f>
        <v>De transición a la Mitigación del Cambio Climático</v>
      </c>
      <c r="E27" s="100"/>
      <c r="F27" s="116"/>
    </row>
    <row r="28" spans="1:26" ht="47.25" customHeight="1"/>
    <row r="29" spans="1:26" ht="78" customHeight="1"/>
    <row r="30" spans="1:26" ht="14.25" customHeight="1"/>
    <row r="31" spans="1:26" ht="14.25" customHeight="1"/>
    <row r="32" spans="1:26" ht="14.25" customHeight="1"/>
    <row r="33" ht="14.25" customHeight="1"/>
    <row r="34" ht="14.25" customHeight="1"/>
    <row r="35" ht="78" customHeight="1"/>
    <row r="36" ht="93" customHeight="1"/>
    <row r="37" ht="80.25" customHeight="1"/>
    <row r="38" ht="30"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8">
    <mergeCell ref="B7:E7"/>
    <mergeCell ref="A22:B22"/>
    <mergeCell ref="A23:B23"/>
    <mergeCell ref="A24:B24"/>
    <mergeCell ref="A12:B12"/>
    <mergeCell ref="A15:B15"/>
    <mergeCell ref="A19:B19"/>
    <mergeCell ref="A21:B21"/>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Selecciona una opción" xr:uid="{00000000-0002-0000-0C00-000000000000}">
          <x14:formula1>
            <xm:f>Respuesta!$A$2:$A$4</xm:f>
          </x14:formula1>
          <xm:sqref>D13:D18 D20:D24</xm:sqref>
        </x14:dataValidation>
        <x14:dataValidation type="list" allowBlank="1" showInputMessage="1" showErrorMessage="1" prompt="Selecciona una opción" xr:uid="{00000000-0002-0000-0C00-000001000000}">
          <x14:formula1>
            <xm:f>Respuesta!$A$5:$A$7</xm:f>
          </x14:formula1>
          <xm:sqref>D19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1000"/>
  <sheetViews>
    <sheetView showGridLines="0" zoomScale="50" zoomScaleNormal="50" workbookViewId="0">
      <pane ySplit="4" topLeftCell="A6" activePane="bottomLeft" state="frozen"/>
      <selection pane="bottomLeft" activeCell="E26" sqref="E26"/>
    </sheetView>
  </sheetViews>
  <sheetFormatPr baseColWidth="10" defaultColWidth="14.44140625" defaultRowHeight="15" customHeight="1"/>
  <cols>
    <col min="1" max="1" width="6" customWidth="1"/>
    <col min="2" max="2" width="6" style="167" customWidth="1"/>
    <col min="3" max="3" width="9.44140625" customWidth="1"/>
    <col min="4" max="4" width="79.6640625" customWidth="1"/>
    <col min="5" max="5" width="63.5546875" customWidth="1"/>
    <col min="6" max="6" width="65.33203125" customWidth="1"/>
    <col min="7" max="7" width="36" customWidth="1"/>
    <col min="8" max="8" width="34.44140625" customWidth="1"/>
    <col min="9" max="10" width="20.5546875" customWidth="1"/>
    <col min="11" max="11" width="43.5546875" customWidth="1"/>
    <col min="12" max="12" width="34.33203125" customWidth="1"/>
    <col min="13" max="13" width="56.33203125" customWidth="1"/>
    <col min="14" max="14" width="30.33203125" customWidth="1"/>
    <col min="15" max="27" width="11.44140625" customWidth="1"/>
  </cols>
  <sheetData>
    <row r="1" spans="1:27"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c r="AA1" s="80"/>
    </row>
    <row r="2" spans="1:27"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c r="AA2" s="80"/>
    </row>
    <row r="3" spans="1:27" ht="30" customHeight="1">
      <c r="A3" s="80" t="s">
        <v>1100</v>
      </c>
      <c r="B3" s="80"/>
      <c r="C3" s="80"/>
      <c r="D3" s="81"/>
      <c r="E3" s="80"/>
      <c r="F3" s="80"/>
      <c r="G3" s="80"/>
      <c r="H3" s="80"/>
      <c r="I3" s="80"/>
      <c r="J3" s="80"/>
      <c r="K3" s="80"/>
      <c r="L3" s="80"/>
      <c r="M3" s="80"/>
      <c r="N3" s="80"/>
      <c r="O3" s="80"/>
      <c r="P3" s="80"/>
      <c r="Q3" s="80"/>
      <c r="R3" s="80"/>
      <c r="S3" s="80"/>
      <c r="T3" s="80"/>
      <c r="U3" s="80"/>
      <c r="V3" s="80"/>
      <c r="W3" s="80"/>
      <c r="X3" s="80"/>
      <c r="Y3" s="80"/>
      <c r="Z3" s="80"/>
      <c r="AA3" s="80"/>
    </row>
    <row r="4" spans="1:27" ht="14.25" customHeight="1">
      <c r="A4" s="80" t="s">
        <v>1101</v>
      </c>
      <c r="B4" s="80"/>
      <c r="C4" s="80"/>
      <c r="D4" s="81"/>
      <c r="E4" s="80"/>
      <c r="F4" s="80"/>
      <c r="G4" s="80"/>
      <c r="H4" s="80"/>
      <c r="I4" s="80"/>
      <c r="J4" s="80"/>
      <c r="K4" s="80"/>
      <c r="L4" s="80"/>
      <c r="M4" s="80"/>
      <c r="N4" s="80"/>
      <c r="O4" s="80"/>
      <c r="P4" s="80"/>
      <c r="Q4" s="80"/>
      <c r="R4" s="80"/>
      <c r="S4" s="80"/>
      <c r="T4" s="80"/>
      <c r="U4" s="80"/>
      <c r="V4" s="80"/>
      <c r="W4" s="80"/>
      <c r="X4" s="80"/>
      <c r="Y4" s="80"/>
      <c r="Z4" s="80"/>
      <c r="AA4" s="80"/>
    </row>
    <row r="5" spans="1:27" ht="15" customHeight="1">
      <c r="G5" s="82"/>
    </row>
    <row r="6" spans="1:27" ht="14.25" customHeight="1">
      <c r="A6" s="83"/>
      <c r="B6" s="192"/>
      <c r="C6" s="84" t="s">
        <v>957</v>
      </c>
      <c r="D6" s="84"/>
      <c r="E6" s="85"/>
      <c r="F6" s="85"/>
      <c r="G6" s="85"/>
      <c r="H6" s="84"/>
      <c r="I6" s="85"/>
      <c r="J6" s="83"/>
      <c r="K6" s="83"/>
      <c r="L6" s="83"/>
      <c r="M6" s="83"/>
      <c r="N6" s="83"/>
      <c r="O6" s="83"/>
      <c r="P6" s="86"/>
      <c r="Q6" s="83"/>
      <c r="R6" s="83"/>
      <c r="S6" s="83"/>
      <c r="T6" s="83"/>
      <c r="U6" s="83"/>
      <c r="V6" s="83"/>
      <c r="W6" s="83"/>
      <c r="X6" s="83"/>
      <c r="Y6" s="83"/>
      <c r="Z6" s="83"/>
      <c r="AA6" s="83"/>
    </row>
    <row r="7" spans="1:27" ht="49.2" customHeight="1">
      <c r="C7" s="320" t="s">
        <v>1701</v>
      </c>
      <c r="D7" s="320"/>
      <c r="E7" s="320"/>
      <c r="F7" s="320"/>
      <c r="G7" s="7"/>
      <c r="H7" s="7"/>
      <c r="I7" s="7"/>
      <c r="J7" s="7"/>
      <c r="O7" s="61"/>
    </row>
    <row r="8" spans="1:27" ht="14.25" customHeight="1">
      <c r="A8" s="87"/>
      <c r="B8" s="193"/>
      <c r="C8" s="88" t="s">
        <v>959</v>
      </c>
      <c r="D8" s="88"/>
      <c r="E8" s="88"/>
      <c r="F8" s="88"/>
      <c r="G8" s="88"/>
      <c r="H8" s="88"/>
      <c r="I8" s="87"/>
      <c r="J8" s="88"/>
      <c r="K8" s="87"/>
      <c r="L8" s="87"/>
      <c r="M8" s="87"/>
      <c r="N8" s="87"/>
      <c r="O8" s="87"/>
      <c r="P8" s="87"/>
      <c r="Q8" s="87"/>
      <c r="R8" s="87"/>
      <c r="S8" s="87"/>
      <c r="T8" s="87"/>
      <c r="U8" s="87"/>
      <c r="V8" s="87"/>
      <c r="W8" s="87"/>
      <c r="X8" s="87"/>
      <c r="Y8" s="87"/>
      <c r="Z8" s="87"/>
      <c r="AA8" s="87"/>
    </row>
    <row r="9" spans="1:27" ht="14.25" customHeight="1">
      <c r="C9" s="34"/>
      <c r="D9" s="34"/>
      <c r="E9" s="34"/>
      <c r="F9" s="34"/>
      <c r="G9" s="34"/>
      <c r="H9" s="34"/>
      <c r="J9" s="34"/>
    </row>
    <row r="10" spans="1:27" ht="14.25" customHeight="1"/>
    <row r="11" spans="1:27" ht="14.25" customHeight="1">
      <c r="A11" s="216"/>
      <c r="B11" s="216"/>
      <c r="C11" s="218" t="s">
        <v>1006</v>
      </c>
      <c r="D11" s="219" t="s">
        <v>961</v>
      </c>
      <c r="E11" s="90" t="s">
        <v>962</v>
      </c>
      <c r="F11" s="91" t="s">
        <v>963</v>
      </c>
      <c r="G11" s="88" t="s">
        <v>964</v>
      </c>
      <c r="H11" s="88" t="s">
        <v>965</v>
      </c>
      <c r="I11" s="87"/>
      <c r="J11" s="87"/>
      <c r="K11" s="87"/>
      <c r="L11" s="87"/>
      <c r="M11" s="87"/>
      <c r="N11" s="87"/>
      <c r="O11" s="87"/>
      <c r="P11" s="87"/>
      <c r="Q11" s="87"/>
      <c r="R11" s="87"/>
      <c r="S11" s="87"/>
      <c r="T11" s="87"/>
      <c r="U11" s="87"/>
      <c r="V11" s="87"/>
      <c r="W11" s="87"/>
      <c r="X11" s="87"/>
      <c r="Y11" s="87"/>
      <c r="Z11" s="87"/>
      <c r="AA11" s="87"/>
    </row>
    <row r="12" spans="1:27" ht="39.75" customHeight="1">
      <c r="B12" s="222" t="s">
        <v>1564</v>
      </c>
      <c r="C12" s="222"/>
      <c r="D12" s="169" t="s">
        <v>1607</v>
      </c>
      <c r="E12" s="207" t="s">
        <v>968</v>
      </c>
      <c r="F12" s="129"/>
      <c r="G12" s="34"/>
      <c r="H12" s="34"/>
    </row>
    <row r="13" spans="1:27" ht="43.5" customHeight="1">
      <c r="C13" s="195" t="s">
        <v>1560</v>
      </c>
      <c r="D13" s="169" t="s">
        <v>1609</v>
      </c>
      <c r="E13" s="207" t="s">
        <v>968</v>
      </c>
      <c r="F13" s="189">
        <f>IF(E13="Sí",(1/3),0)</f>
        <v>0.33333333333333331</v>
      </c>
      <c r="G13" s="107" t="s">
        <v>1102</v>
      </c>
      <c r="H13" s="73" t="s">
        <v>1103</v>
      </c>
    </row>
    <row r="14" spans="1:27" s="167" customFormat="1" ht="40.5" customHeight="1">
      <c r="C14" s="195" t="s">
        <v>1561</v>
      </c>
      <c r="D14" s="169" t="s">
        <v>1610</v>
      </c>
      <c r="E14" s="207" t="s">
        <v>997</v>
      </c>
      <c r="F14" s="189">
        <f t="shared" ref="F14:F15" si="0">IF(E14="Sí",(1/3),0)</f>
        <v>0</v>
      </c>
      <c r="G14" s="107"/>
      <c r="H14" s="168"/>
    </row>
    <row r="15" spans="1:27" s="167" customFormat="1" ht="33.450000000000003" customHeight="1">
      <c r="C15" s="195" t="s">
        <v>1562</v>
      </c>
      <c r="D15" s="169" t="s">
        <v>1611</v>
      </c>
      <c r="E15" s="207" t="s">
        <v>968</v>
      </c>
      <c r="F15" s="189">
        <f t="shared" si="0"/>
        <v>0.33333333333333331</v>
      </c>
      <c r="G15" s="107"/>
      <c r="H15" s="168"/>
    </row>
    <row r="16" spans="1:27" ht="25.95" customHeight="1">
      <c r="B16" s="323" t="s">
        <v>1612</v>
      </c>
      <c r="C16" s="324"/>
      <c r="D16" s="169" t="s">
        <v>1608</v>
      </c>
      <c r="E16" s="207" t="s">
        <v>997</v>
      </c>
      <c r="F16" s="104">
        <f t="shared" ref="F16:F17" si="1">IF(E16="Sí",1,0)</f>
        <v>0</v>
      </c>
      <c r="G16" s="107" t="s">
        <v>1104</v>
      </c>
      <c r="H16" s="106"/>
    </row>
    <row r="17" spans="1:27" ht="27" customHeight="1">
      <c r="A17" s="108"/>
      <c r="B17" s="108"/>
      <c r="C17" s="198" t="s">
        <v>1010</v>
      </c>
      <c r="D17" s="110" t="s">
        <v>1105</v>
      </c>
      <c r="E17" s="211" t="s">
        <v>997</v>
      </c>
      <c r="F17" s="111">
        <f t="shared" si="1"/>
        <v>0</v>
      </c>
      <c r="G17" s="115"/>
      <c r="H17" s="115"/>
      <c r="I17" s="108"/>
      <c r="J17" s="108"/>
      <c r="K17" s="108"/>
      <c r="L17" s="108"/>
      <c r="M17" s="108"/>
      <c r="N17" s="108"/>
      <c r="O17" s="108"/>
      <c r="P17" s="108"/>
      <c r="Q17" s="108"/>
      <c r="R17" s="108"/>
      <c r="S17" s="108"/>
      <c r="T17" s="108"/>
      <c r="U17" s="108"/>
      <c r="V17" s="108"/>
      <c r="W17" s="108"/>
      <c r="X17" s="108"/>
      <c r="Y17" s="108"/>
      <c r="Z17" s="108"/>
      <c r="AA17" s="108"/>
    </row>
    <row r="18" spans="1:27" ht="32.25" customHeight="1">
      <c r="D18" s="34"/>
      <c r="E18" s="34"/>
      <c r="F18" s="34"/>
      <c r="G18" s="34"/>
      <c r="H18" s="34"/>
    </row>
    <row r="19" spans="1:27" ht="18" customHeight="1">
      <c r="A19" s="97"/>
      <c r="B19" s="194"/>
      <c r="C19" s="98" t="s">
        <v>970</v>
      </c>
      <c r="D19" s="99"/>
      <c r="E19" s="100" t="str">
        <f>IF(SUM(F12:F17)&gt;=(2/3), "Actividad que se ajusta a los Criterios Técnicos de Selección","Actividad que NO se ajusta a los Criterios Técnicos de Selección")</f>
        <v>Actividad que se ajusta a los Criterios Técnicos de Selección</v>
      </c>
      <c r="F19" s="100"/>
      <c r="G19" s="101"/>
    </row>
    <row r="20" spans="1:27" ht="18" customHeight="1">
      <c r="A20" s="102"/>
      <c r="B20" s="194"/>
      <c r="C20" s="98" t="s">
        <v>971</v>
      </c>
      <c r="D20" s="99"/>
      <c r="E20" s="100" t="str">
        <f>IF((E19="Actividad que se ajusta a los Criterios Técnicos de Selección"),"De transición a la Mitigación del Cambio Climático","La actividad no puede demostrar, total o parcialmente, la CS al objetivo 1")</f>
        <v>De transición a la Mitigación del Cambio Climático</v>
      </c>
      <c r="F20" s="100"/>
      <c r="G20" s="116"/>
    </row>
    <row r="21" spans="1:27" ht="14.25" customHeight="1"/>
    <row r="22" spans="1:27" ht="14.25" customHeight="1"/>
    <row r="23" spans="1:27" ht="14.25" customHeight="1"/>
    <row r="24" spans="1:27" ht="14.25" customHeight="1"/>
    <row r="25" spans="1:27" ht="14.25" customHeight="1"/>
    <row r="26" spans="1:27" ht="78" customHeight="1"/>
    <row r="27" spans="1:27" ht="93" customHeight="1"/>
    <row r="28" spans="1:27" ht="80.25" customHeight="1"/>
    <row r="29" spans="1:27" ht="30" customHeight="1"/>
    <row r="30" spans="1:27" ht="14.25" customHeight="1"/>
    <row r="31" spans="1:27" ht="14.25" customHeight="1"/>
    <row r="32" spans="1:2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
    <mergeCell ref="B16:C16"/>
    <mergeCell ref="C7:F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0D00-000000000000}">
          <x14:formula1>
            <xm:f>Respuesta!$A$2:$A$4</xm:f>
          </x14:formula1>
          <xm:sqref>E12:E17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998"/>
  <sheetViews>
    <sheetView showGridLines="0" zoomScale="55" zoomScaleNormal="55" workbookViewId="0">
      <pane ySplit="4" topLeftCell="A5" activePane="bottomLeft" state="frozen"/>
      <selection pane="bottomLeft" activeCell="A8" sqref="A8:XFD9"/>
    </sheetView>
  </sheetViews>
  <sheetFormatPr baseColWidth="10" defaultColWidth="14.44140625" defaultRowHeight="15" customHeight="1"/>
  <cols>
    <col min="1" max="1" width="2.88671875" customWidth="1"/>
    <col min="2" max="2" width="4.33203125" style="167" customWidth="1"/>
    <col min="3" max="3" width="4.6640625" customWidth="1"/>
    <col min="4" max="4" width="79.6640625" customWidth="1"/>
    <col min="5" max="5" width="63.5546875" customWidth="1"/>
    <col min="6" max="6" width="62.88671875" customWidth="1"/>
    <col min="7" max="7" width="36" customWidth="1"/>
    <col min="8" max="8" width="34.44140625" customWidth="1"/>
    <col min="9" max="10" width="20.5546875" customWidth="1"/>
    <col min="11" max="11" width="43.5546875" customWidth="1"/>
    <col min="12" max="12" width="34.33203125" customWidth="1"/>
    <col min="13" max="13" width="56.33203125" customWidth="1"/>
    <col min="14" max="14" width="30.33203125" customWidth="1"/>
    <col min="15" max="27" width="11.44140625" customWidth="1"/>
  </cols>
  <sheetData>
    <row r="1" spans="1:27"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c r="AA1" s="80"/>
    </row>
    <row r="2" spans="1:27"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c r="AA2" s="80"/>
    </row>
    <row r="3" spans="1:27" ht="14.25" customHeight="1">
      <c r="A3" s="80" t="s">
        <v>1106</v>
      </c>
      <c r="B3" s="80"/>
      <c r="C3" s="80"/>
      <c r="D3" s="80"/>
      <c r="E3" s="80"/>
      <c r="F3" s="80"/>
      <c r="G3" s="80"/>
      <c r="H3" s="80"/>
      <c r="I3" s="80"/>
      <c r="J3" s="80"/>
      <c r="K3" s="80"/>
      <c r="L3" s="80"/>
      <c r="M3" s="80"/>
      <c r="N3" s="80"/>
      <c r="O3" s="80"/>
      <c r="P3" s="80"/>
      <c r="Q3" s="80"/>
      <c r="R3" s="80"/>
      <c r="S3" s="80"/>
      <c r="T3" s="80"/>
      <c r="U3" s="80"/>
      <c r="V3" s="80"/>
      <c r="W3" s="80"/>
      <c r="X3" s="80"/>
      <c r="Y3" s="80"/>
      <c r="Z3" s="80"/>
      <c r="AA3" s="80"/>
    </row>
    <row r="4" spans="1:27" ht="14.25" customHeight="1">
      <c r="A4" s="80" t="s">
        <v>1107</v>
      </c>
      <c r="B4" s="80"/>
      <c r="C4" s="80"/>
      <c r="D4" s="81"/>
      <c r="E4" s="80"/>
      <c r="F4" s="80"/>
      <c r="G4" s="80"/>
      <c r="H4" s="80"/>
      <c r="I4" s="80"/>
      <c r="J4" s="80"/>
      <c r="K4" s="80"/>
      <c r="L4" s="80"/>
      <c r="M4" s="80"/>
      <c r="N4" s="80"/>
      <c r="O4" s="80"/>
      <c r="P4" s="80"/>
      <c r="Q4" s="80"/>
      <c r="R4" s="80"/>
      <c r="S4" s="80"/>
      <c r="T4" s="80"/>
      <c r="U4" s="80"/>
      <c r="V4" s="80"/>
      <c r="W4" s="80"/>
      <c r="X4" s="80"/>
      <c r="Y4" s="80"/>
      <c r="Z4" s="80"/>
      <c r="AA4" s="80"/>
    </row>
    <row r="5" spans="1:27" ht="15" customHeight="1">
      <c r="G5" s="82"/>
    </row>
    <row r="6" spans="1:27" ht="14.25" customHeight="1">
      <c r="A6" s="83"/>
      <c r="B6" s="192"/>
      <c r="C6" s="84" t="s">
        <v>957</v>
      </c>
      <c r="D6" s="84"/>
      <c r="E6" s="85"/>
      <c r="F6" s="85"/>
      <c r="G6" s="85"/>
      <c r="H6" s="84"/>
      <c r="I6" s="85"/>
      <c r="J6" s="83"/>
      <c r="K6" s="83"/>
      <c r="L6" s="83"/>
      <c r="M6" s="83"/>
      <c r="N6" s="83"/>
      <c r="O6" s="83"/>
      <c r="P6" s="86"/>
      <c r="Q6" s="83"/>
      <c r="R6" s="83"/>
      <c r="S6" s="83"/>
      <c r="T6" s="83"/>
      <c r="U6" s="83"/>
      <c r="V6" s="83"/>
      <c r="W6" s="83"/>
      <c r="X6" s="83"/>
      <c r="Y6" s="83"/>
      <c r="Z6" s="83"/>
      <c r="AA6" s="83"/>
    </row>
    <row r="7" spans="1:27" ht="35.700000000000003" customHeight="1">
      <c r="C7" s="320" t="s">
        <v>1701</v>
      </c>
      <c r="D7" s="320"/>
      <c r="E7" s="320"/>
      <c r="F7" s="320"/>
      <c r="G7" s="7"/>
      <c r="H7" s="7"/>
      <c r="I7" s="7"/>
      <c r="J7" s="7"/>
      <c r="O7" s="61"/>
    </row>
    <row r="8" spans="1:27" ht="14.25" customHeight="1">
      <c r="A8" s="87"/>
      <c r="B8" s="193"/>
      <c r="C8" s="88" t="s">
        <v>959</v>
      </c>
      <c r="D8" s="88"/>
      <c r="E8" s="88"/>
      <c r="F8" s="88"/>
      <c r="G8" s="88"/>
      <c r="H8" s="88"/>
      <c r="I8" s="87"/>
      <c r="J8" s="88"/>
      <c r="K8" s="87"/>
      <c r="L8" s="87"/>
      <c r="M8" s="87"/>
      <c r="N8" s="87"/>
      <c r="O8" s="87"/>
      <c r="P8" s="87"/>
      <c r="Q8" s="87"/>
      <c r="R8" s="87"/>
      <c r="S8" s="87"/>
      <c r="T8" s="87"/>
      <c r="U8" s="87"/>
      <c r="V8" s="87"/>
      <c r="W8" s="87"/>
      <c r="X8" s="87"/>
      <c r="Y8" s="87"/>
      <c r="Z8" s="87"/>
      <c r="AA8" s="87"/>
    </row>
    <row r="9" spans="1:27" ht="14.25" customHeight="1">
      <c r="C9" s="34"/>
      <c r="D9" s="34"/>
      <c r="E9" s="34"/>
      <c r="F9" s="34"/>
      <c r="G9" s="34"/>
      <c r="H9" s="34"/>
      <c r="J9" s="34"/>
    </row>
    <row r="10" spans="1:27" ht="14.25" customHeight="1"/>
    <row r="11" spans="1:27" ht="14.25" customHeight="1">
      <c r="A11" s="87"/>
      <c r="B11" s="193"/>
      <c r="C11" s="88" t="s">
        <v>1006</v>
      </c>
      <c r="D11" s="88" t="s">
        <v>961</v>
      </c>
      <c r="E11" s="90" t="s">
        <v>962</v>
      </c>
      <c r="F11" s="91" t="s">
        <v>963</v>
      </c>
      <c r="G11" s="88" t="s">
        <v>964</v>
      </c>
      <c r="H11" s="88" t="s">
        <v>965</v>
      </c>
      <c r="I11" s="87"/>
      <c r="J11" s="87"/>
      <c r="K11" s="87"/>
      <c r="L11" s="87"/>
      <c r="M11" s="87"/>
      <c r="N11" s="87"/>
      <c r="O11" s="87"/>
      <c r="P11" s="87"/>
      <c r="Q11" s="87"/>
      <c r="R11" s="87"/>
      <c r="S11" s="87"/>
      <c r="T11" s="87"/>
      <c r="U11" s="87"/>
      <c r="V11" s="87"/>
      <c r="W11" s="87"/>
      <c r="X11" s="87"/>
      <c r="Y11" s="87"/>
      <c r="Z11" s="87"/>
      <c r="AA11" s="87"/>
    </row>
    <row r="12" spans="1:27" ht="14.25" customHeight="1">
      <c r="A12" s="331" t="s">
        <v>1558</v>
      </c>
      <c r="B12" s="331"/>
      <c r="C12" s="331"/>
      <c r="D12" s="73" t="s">
        <v>1108</v>
      </c>
      <c r="E12" s="207" t="s">
        <v>968</v>
      </c>
      <c r="F12" s="129"/>
      <c r="G12" s="34"/>
      <c r="H12" s="34"/>
    </row>
    <row r="13" spans="1:27" ht="118.2" customHeight="1">
      <c r="B13" s="323" t="s">
        <v>1613</v>
      </c>
      <c r="C13" s="323"/>
      <c r="D13" s="73" t="s">
        <v>1109</v>
      </c>
      <c r="E13" s="207" t="s">
        <v>997</v>
      </c>
      <c r="F13" s="104">
        <f>IF(E13="No",1,0)</f>
        <v>1</v>
      </c>
      <c r="G13" s="107" t="s">
        <v>1110</v>
      </c>
      <c r="H13" s="73" t="s">
        <v>1111</v>
      </c>
    </row>
    <row r="14" spans="1:27" ht="48.45" customHeight="1">
      <c r="A14" s="323" t="s">
        <v>1563</v>
      </c>
      <c r="B14" s="323"/>
      <c r="C14" s="323"/>
      <c r="D14" s="169" t="s">
        <v>1614</v>
      </c>
      <c r="E14" s="207" t="s">
        <v>968</v>
      </c>
      <c r="F14" s="104"/>
      <c r="G14" s="73" t="s">
        <v>1112</v>
      </c>
      <c r="H14" s="73"/>
    </row>
    <row r="15" spans="1:27" ht="43.2" customHeight="1">
      <c r="B15" s="323" t="s">
        <v>1615</v>
      </c>
      <c r="C15" s="323"/>
      <c r="D15" s="73" t="s">
        <v>1113</v>
      </c>
      <c r="E15" s="207" t="s">
        <v>997</v>
      </c>
      <c r="F15" s="104">
        <f>IF(E15="No",1,0)</f>
        <v>1</v>
      </c>
      <c r="G15" s="73" t="s">
        <v>1112</v>
      </c>
      <c r="H15" s="106"/>
    </row>
    <row r="16" spans="1:27" ht="32.25" customHeight="1">
      <c r="A16" s="323" t="s">
        <v>1581</v>
      </c>
      <c r="B16" s="323"/>
      <c r="C16" s="323"/>
      <c r="D16" s="73" t="s">
        <v>1097</v>
      </c>
      <c r="E16" s="207" t="s">
        <v>968</v>
      </c>
      <c r="F16" s="104"/>
    </row>
    <row r="17" spans="1:27" ht="57" customHeight="1">
      <c r="B17" s="323" t="s">
        <v>1616</v>
      </c>
      <c r="C17" s="323"/>
      <c r="D17" s="73" t="s">
        <v>983</v>
      </c>
      <c r="E17" s="207" t="s">
        <v>968</v>
      </c>
      <c r="F17" s="104">
        <f>IF(E17="Sí",(1/8),0)</f>
        <v>0.125</v>
      </c>
      <c r="G17" s="107" t="s">
        <v>984</v>
      </c>
    </row>
    <row r="18" spans="1:27" ht="57" customHeight="1">
      <c r="B18" s="323" t="s">
        <v>1617</v>
      </c>
      <c r="C18" s="323"/>
      <c r="D18" s="73" t="s">
        <v>986</v>
      </c>
      <c r="E18" s="207" t="s">
        <v>968</v>
      </c>
      <c r="F18" s="104">
        <f t="shared" ref="F18:F19" si="0">IF(E18="Sí",(1/8),0)</f>
        <v>0.125</v>
      </c>
    </row>
    <row r="19" spans="1:27" ht="82.5" customHeight="1">
      <c r="B19" s="323" t="s">
        <v>1618</v>
      </c>
      <c r="C19" s="323"/>
      <c r="D19" s="73" t="s">
        <v>988</v>
      </c>
      <c r="E19" s="207" t="s">
        <v>968</v>
      </c>
      <c r="F19" s="104">
        <f t="shared" si="0"/>
        <v>0.125</v>
      </c>
    </row>
    <row r="20" spans="1:27" ht="39.75" customHeight="1">
      <c r="B20" s="323" t="s">
        <v>1619</v>
      </c>
      <c r="C20" s="323"/>
      <c r="D20" s="73" t="s">
        <v>990</v>
      </c>
      <c r="E20" s="207" t="s">
        <v>991</v>
      </c>
      <c r="F20" s="104"/>
    </row>
    <row r="21" spans="1:27" ht="43.5" customHeight="1">
      <c r="C21" s="195" t="s">
        <v>1620</v>
      </c>
      <c r="D21" s="169" t="s">
        <v>993</v>
      </c>
      <c r="E21" s="207" t="s">
        <v>968</v>
      </c>
      <c r="F21" s="104">
        <f>IF(E21="Sí",(1/8),0)</f>
        <v>0.125</v>
      </c>
      <c r="G21" s="107" t="s">
        <v>984</v>
      </c>
      <c r="H21" s="107" t="s">
        <v>1625</v>
      </c>
    </row>
    <row r="22" spans="1:27" ht="48.75" customHeight="1">
      <c r="B22" s="323" t="s">
        <v>1621</v>
      </c>
      <c r="C22" s="323"/>
      <c r="D22" s="73" t="s">
        <v>996</v>
      </c>
      <c r="E22" s="207" t="s">
        <v>997</v>
      </c>
      <c r="F22" s="104">
        <f>IF(E22="No",(1/8),0)</f>
        <v>0.125</v>
      </c>
      <c r="G22" s="61" t="s">
        <v>994</v>
      </c>
    </row>
    <row r="23" spans="1:27" ht="64.5" customHeight="1">
      <c r="B23" s="323" t="s">
        <v>1622</v>
      </c>
      <c r="C23" s="323"/>
      <c r="D23" s="176" t="s">
        <v>1626</v>
      </c>
      <c r="E23" s="207" t="s">
        <v>968</v>
      </c>
      <c r="F23" s="104">
        <f>IF(E23="Sí",(1/8),0)</f>
        <v>0.125</v>
      </c>
    </row>
    <row r="24" spans="1:27" ht="39.450000000000003" customHeight="1">
      <c r="B24" s="323" t="s">
        <v>1623</v>
      </c>
      <c r="C24" s="323"/>
      <c r="D24" s="73" t="s">
        <v>1001</v>
      </c>
      <c r="E24" s="207" t="s">
        <v>968</v>
      </c>
      <c r="F24" s="104">
        <f t="shared" ref="F24:F25" si="1">IF(E24="Sí",(1/8),0)</f>
        <v>0.125</v>
      </c>
    </row>
    <row r="25" spans="1:27" ht="52.5" customHeight="1">
      <c r="A25" s="108"/>
      <c r="B25" s="329" t="s">
        <v>1624</v>
      </c>
      <c r="C25" s="329"/>
      <c r="D25" s="110" t="s">
        <v>1003</v>
      </c>
      <c r="E25" s="211" t="s">
        <v>968</v>
      </c>
      <c r="F25" s="104">
        <f t="shared" si="1"/>
        <v>0.125</v>
      </c>
      <c r="G25" s="108"/>
      <c r="H25" s="108"/>
      <c r="I25" s="108"/>
      <c r="J25" s="108"/>
      <c r="K25" s="108"/>
      <c r="L25" s="108"/>
      <c r="M25" s="108"/>
      <c r="N25" s="108"/>
      <c r="O25" s="108"/>
      <c r="P25" s="108"/>
      <c r="Q25" s="108"/>
      <c r="R25" s="108"/>
      <c r="S25" s="108"/>
      <c r="T25" s="108"/>
      <c r="U25" s="108"/>
      <c r="V25" s="108"/>
      <c r="W25" s="108"/>
      <c r="X25" s="108"/>
      <c r="Y25" s="108"/>
      <c r="Z25" s="108"/>
      <c r="AA25" s="108"/>
    </row>
    <row r="26" spans="1:27" ht="25.5" customHeight="1">
      <c r="D26" s="34"/>
      <c r="E26" s="34"/>
      <c r="F26" s="34"/>
      <c r="G26" s="34"/>
      <c r="H26" s="34"/>
    </row>
    <row r="27" spans="1:27" ht="18" customHeight="1">
      <c r="A27" s="130"/>
      <c r="B27" s="223"/>
      <c r="C27" s="98" t="s">
        <v>970</v>
      </c>
      <c r="D27" s="99"/>
      <c r="E27" s="100" t="str">
        <f>IF(SUM(F13:F25)&gt;=2,"Actividad que se ajusta a los Criterios Técnicos de Selección","Actividad que NO se ajusta a los Criterios Técnicos de Selección")</f>
        <v>Actividad que se ajusta a los Criterios Técnicos de Selección</v>
      </c>
      <c r="F27" s="100"/>
      <c r="G27" s="101"/>
    </row>
    <row r="28" spans="1:27" ht="18" customHeight="1">
      <c r="A28" s="102"/>
      <c r="B28" s="194"/>
      <c r="C28" s="98" t="s">
        <v>971</v>
      </c>
      <c r="D28" s="99"/>
      <c r="E28" s="100" t="str">
        <f>IF((E27="Actividad que se ajusta a los Criterios Técnicos de Selección"),"De transición a la Mitigación del Cambio Climático","La actividad no puede demostrar, total o parcialmente, la CS al objetivo 1")</f>
        <v>De transición a la Mitigación del Cambio Climático</v>
      </c>
      <c r="F28" s="100"/>
      <c r="G28" s="116"/>
    </row>
    <row r="29" spans="1:27" ht="14.25" customHeight="1"/>
    <row r="30" spans="1:27" ht="14.25" customHeight="1"/>
    <row r="31" spans="1:27" ht="14.25" customHeight="1"/>
    <row r="32" spans="1:2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14">
    <mergeCell ref="B22:C22"/>
    <mergeCell ref="B23:C23"/>
    <mergeCell ref="B24:C24"/>
    <mergeCell ref="B25:C25"/>
    <mergeCell ref="A16:C16"/>
    <mergeCell ref="B17:C17"/>
    <mergeCell ref="B18:C18"/>
    <mergeCell ref="B19:C19"/>
    <mergeCell ref="B20:C20"/>
    <mergeCell ref="C7:F7"/>
    <mergeCell ref="A12:C12"/>
    <mergeCell ref="A14:C14"/>
    <mergeCell ref="B13:C13"/>
    <mergeCell ref="B15:C15"/>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Selecciona una opción" xr:uid="{00000000-0002-0000-0E00-000000000000}">
          <x14:formula1>
            <xm:f>Respuesta!$A$2:$A$4</xm:f>
          </x14:formula1>
          <xm:sqref>E12:E19 E21:E25</xm:sqref>
        </x14:dataValidation>
        <x14:dataValidation type="list" allowBlank="1" showInputMessage="1" showErrorMessage="1" prompt="Selecciona una opción" xr:uid="{00000000-0002-0000-0E00-000001000000}">
          <x14:formula1>
            <xm:f>Respuesta!$A$5:$A$7</xm:f>
          </x14:formula1>
          <xm:sqref>E20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998"/>
  <sheetViews>
    <sheetView showGridLines="0" zoomScale="50" zoomScaleNormal="50" workbookViewId="0">
      <pane ySplit="4" topLeftCell="A11" activePane="bottomLeft" state="frozen"/>
      <selection pane="bottomLeft" activeCell="A8" sqref="A8:XFD9"/>
    </sheetView>
  </sheetViews>
  <sheetFormatPr baseColWidth="10" defaultColWidth="14.44140625" defaultRowHeight="15" customHeight="1"/>
  <cols>
    <col min="1" max="1" width="3.6640625" customWidth="1"/>
    <col min="2" max="2" width="5" customWidth="1"/>
    <col min="3" max="3" width="79.6640625" customWidth="1"/>
    <col min="4" max="4" width="63.5546875" customWidth="1"/>
    <col min="5" max="5" width="73.5546875" customWidth="1"/>
    <col min="6" max="6" width="36" customWidth="1"/>
    <col min="7" max="7" width="34.44140625" customWidth="1"/>
    <col min="8" max="9" width="20.5546875" customWidth="1"/>
    <col min="10" max="10" width="43.5546875" customWidth="1"/>
    <col min="11" max="11" width="34.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1114</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1115</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F5" s="82"/>
    </row>
    <row r="6" spans="1:26" ht="14.25" customHeight="1">
      <c r="A6" s="83"/>
      <c r="B6" s="84" t="s">
        <v>957</v>
      </c>
      <c r="C6" s="84"/>
      <c r="D6" s="85"/>
      <c r="E6" s="85"/>
      <c r="F6" s="85"/>
      <c r="G6" s="84"/>
      <c r="H6" s="85"/>
      <c r="I6" s="83"/>
      <c r="J6" s="83"/>
      <c r="K6" s="83"/>
      <c r="L6" s="83"/>
      <c r="M6" s="83"/>
      <c r="N6" s="83"/>
      <c r="O6" s="86"/>
      <c r="P6" s="83"/>
      <c r="Q6" s="83"/>
      <c r="R6" s="83"/>
      <c r="S6" s="83"/>
      <c r="T6" s="83"/>
      <c r="U6" s="83"/>
      <c r="V6" s="83"/>
      <c r="W6" s="83"/>
      <c r="X6" s="83"/>
      <c r="Y6" s="83"/>
      <c r="Z6" s="83"/>
    </row>
    <row r="7" spans="1:26" ht="52.2" customHeight="1">
      <c r="B7" s="320" t="s">
        <v>1701</v>
      </c>
      <c r="C7" s="320"/>
      <c r="D7" s="320"/>
      <c r="E7" s="320"/>
      <c r="F7" s="7"/>
      <c r="G7" s="7"/>
      <c r="H7" s="7"/>
      <c r="I7" s="7"/>
      <c r="N7" s="61"/>
    </row>
    <row r="8" spans="1:26" ht="14.25" customHeight="1">
      <c r="A8" s="87"/>
      <c r="B8" s="88" t="s">
        <v>959</v>
      </c>
      <c r="C8" s="88"/>
      <c r="D8" s="88"/>
      <c r="E8" s="88"/>
      <c r="F8" s="88"/>
      <c r="G8" s="88"/>
      <c r="H8" s="87"/>
      <c r="I8" s="88"/>
      <c r="J8" s="87"/>
      <c r="K8" s="87"/>
      <c r="L8" s="87"/>
      <c r="M8" s="87"/>
      <c r="N8" s="87"/>
      <c r="O8" s="87"/>
      <c r="P8" s="87"/>
      <c r="Q8" s="87"/>
      <c r="R8" s="87"/>
      <c r="S8" s="87"/>
      <c r="T8" s="87"/>
      <c r="U8" s="87"/>
      <c r="V8" s="87"/>
      <c r="W8" s="87"/>
      <c r="X8" s="87"/>
      <c r="Y8" s="87"/>
      <c r="Z8" s="87"/>
    </row>
    <row r="9" spans="1:26" ht="14.25" customHeight="1">
      <c r="B9" s="69" t="s">
        <v>975</v>
      </c>
      <c r="C9" s="73"/>
    </row>
    <row r="10" spans="1:26" ht="14.25" customHeight="1">
      <c r="B10" s="69"/>
      <c r="C10" s="73"/>
    </row>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94.2" customHeight="1">
      <c r="A12" s="322" t="s">
        <v>977</v>
      </c>
      <c r="B12" s="322"/>
      <c r="C12" s="73" t="s">
        <v>978</v>
      </c>
      <c r="D12" s="207" t="s">
        <v>968</v>
      </c>
      <c r="E12" s="104">
        <v>1</v>
      </c>
      <c r="F12" s="73" t="s">
        <v>979</v>
      </c>
      <c r="G12" s="73"/>
    </row>
    <row r="13" spans="1:26" ht="51.75" customHeight="1">
      <c r="A13" s="324" t="s">
        <v>980</v>
      </c>
      <c r="B13" s="324"/>
      <c r="C13" s="73" t="s">
        <v>981</v>
      </c>
      <c r="D13" s="207" t="s">
        <v>968</v>
      </c>
      <c r="E13" s="104"/>
      <c r="F13" s="73"/>
      <c r="G13" s="106"/>
    </row>
    <row r="14" spans="1:26" ht="57.75" customHeight="1">
      <c r="B14" s="69" t="s">
        <v>982</v>
      </c>
      <c r="C14" s="73" t="s">
        <v>983</v>
      </c>
      <c r="D14" s="207" t="s">
        <v>968</v>
      </c>
      <c r="E14" s="104">
        <f>IF(D14="Sí",(1/8),0)</f>
        <v>0.125</v>
      </c>
      <c r="F14" s="107" t="s">
        <v>984</v>
      </c>
    </row>
    <row r="15" spans="1:26" ht="48" customHeight="1">
      <c r="B15" s="69" t="s">
        <v>985</v>
      </c>
      <c r="C15" s="73" t="s">
        <v>986</v>
      </c>
      <c r="D15" s="207" t="s">
        <v>968</v>
      </c>
      <c r="E15" s="104">
        <f t="shared" ref="E15:E16" si="0">IF(D15="Sí",(1/8),0)</f>
        <v>0.125</v>
      </c>
    </row>
    <row r="16" spans="1:26" ht="73.5" customHeight="1">
      <c r="B16" s="69" t="s">
        <v>987</v>
      </c>
      <c r="C16" s="73" t="s">
        <v>988</v>
      </c>
      <c r="D16" s="207" t="s">
        <v>968</v>
      </c>
      <c r="E16" s="104">
        <f t="shared" si="0"/>
        <v>0.125</v>
      </c>
    </row>
    <row r="17" spans="1:26" ht="77.25" customHeight="1">
      <c r="B17" s="69" t="s">
        <v>989</v>
      </c>
      <c r="C17" s="73" t="s">
        <v>990</v>
      </c>
      <c r="D17" s="207" t="s">
        <v>991</v>
      </c>
      <c r="E17" s="104"/>
    </row>
    <row r="18" spans="1:26" ht="43.5" customHeight="1">
      <c r="B18" s="69" t="s">
        <v>992</v>
      </c>
      <c r="C18" s="73" t="s">
        <v>993</v>
      </c>
      <c r="D18" s="207" t="s">
        <v>968</v>
      </c>
      <c r="E18" s="104">
        <f>IF(D18="Sí",(1/8),0)</f>
        <v>0.125</v>
      </c>
      <c r="F18" s="107" t="s">
        <v>984</v>
      </c>
      <c r="G18" s="61" t="s">
        <v>994</v>
      </c>
    </row>
    <row r="19" spans="1:26" ht="64.5" customHeight="1">
      <c r="B19" s="69" t="s">
        <v>995</v>
      </c>
      <c r="C19" s="73" t="s">
        <v>996</v>
      </c>
      <c r="D19" s="207" t="s">
        <v>997</v>
      </c>
      <c r="E19" s="104">
        <f>IF(D19="No",(1/8),0)</f>
        <v>0.125</v>
      </c>
    </row>
    <row r="20" spans="1:26" ht="91.5" customHeight="1">
      <c r="B20" s="69" t="s">
        <v>998</v>
      </c>
      <c r="C20" s="73" t="s">
        <v>999</v>
      </c>
      <c r="D20" s="207" t="s">
        <v>968</v>
      </c>
      <c r="E20" s="104">
        <f>IF(D20="Sí",(1/8),0)</f>
        <v>0.125</v>
      </c>
    </row>
    <row r="21" spans="1:26" ht="72" customHeight="1">
      <c r="B21" s="69" t="s">
        <v>1000</v>
      </c>
      <c r="C21" s="73" t="s">
        <v>1001</v>
      </c>
      <c r="D21" s="207" t="s">
        <v>968</v>
      </c>
      <c r="E21" s="104">
        <f t="shared" ref="E21:E22" si="1">IF(D21="Sí",(1/8),0)</f>
        <v>0.125</v>
      </c>
    </row>
    <row r="22" spans="1:26" ht="45" customHeight="1">
      <c r="A22" s="108"/>
      <c r="B22" s="109" t="s">
        <v>1002</v>
      </c>
      <c r="C22" s="110" t="s">
        <v>1003</v>
      </c>
      <c r="D22" s="211" t="s">
        <v>968</v>
      </c>
      <c r="E22" s="104">
        <f t="shared" si="1"/>
        <v>0.125</v>
      </c>
      <c r="F22" s="108"/>
      <c r="G22" s="108"/>
      <c r="H22" s="108"/>
      <c r="I22" s="108"/>
      <c r="J22" s="108"/>
      <c r="K22" s="108"/>
      <c r="L22" s="108"/>
      <c r="M22" s="108"/>
      <c r="N22" s="108"/>
      <c r="O22" s="108"/>
      <c r="P22" s="108"/>
      <c r="Q22" s="108"/>
      <c r="R22" s="108"/>
      <c r="S22" s="108"/>
      <c r="T22" s="108"/>
      <c r="U22" s="108"/>
      <c r="V22" s="108"/>
      <c r="W22" s="108"/>
      <c r="X22" s="108"/>
      <c r="Y22" s="108"/>
      <c r="Z22" s="108"/>
    </row>
    <row r="23" spans="1:26" ht="18" customHeight="1">
      <c r="C23" s="34"/>
      <c r="D23" s="34"/>
      <c r="E23" s="34"/>
      <c r="F23" s="34"/>
      <c r="G23" s="34"/>
    </row>
    <row r="24" spans="1:26" ht="18" customHeight="1">
      <c r="A24" s="97"/>
      <c r="B24" s="98" t="s">
        <v>970</v>
      </c>
      <c r="C24" s="99"/>
      <c r="D24" s="100" t="str">
        <f>IF(SUM(E11:E22)=2, "Actividad que se ajusta a los Criterios Técnicos de Selección","Actividad que NO se ajusta a los Criterios Técnicos de Selección")</f>
        <v>Actividad que se ajusta a los Criterios Técnicos de Selección</v>
      </c>
      <c r="E24" s="100"/>
      <c r="F24" s="101"/>
    </row>
    <row r="25" spans="1:26" ht="18" customHeight="1">
      <c r="A25" s="102"/>
      <c r="B25" s="98" t="s">
        <v>971</v>
      </c>
      <c r="C25" s="99"/>
      <c r="D25" s="100" t="str">
        <f>IF((D24="Actividad que se ajusta a los Criterios Técnicos de Selección"),"Contribución sustancial a la Mitigación del Cambio Climático","La actividad no puede demostrar, total o parcialmente, la CS al objetivo 1")</f>
        <v>Contribución sustancial a la Mitigación del Cambio Climático</v>
      </c>
      <c r="E25" s="100"/>
      <c r="F25" s="116"/>
    </row>
    <row r="26" spans="1:26" ht="18" customHeight="1"/>
    <row r="27" spans="1:26" ht="22.5" customHeight="1"/>
    <row r="28" spans="1:26" ht="30" customHeight="1"/>
    <row r="29" spans="1:26" ht="14.25" customHeight="1"/>
    <row r="30" spans="1:26" ht="14.25" customHeight="1"/>
    <row r="31" spans="1:26" ht="14.25" customHeight="1"/>
    <row r="32" spans="1: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3">
    <mergeCell ref="A12:B12"/>
    <mergeCell ref="A13:B13"/>
    <mergeCell ref="B7:E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Selecciona una opción" xr:uid="{00000000-0002-0000-0F00-000000000000}">
          <x14:formula1>
            <xm:f>Respuesta!$A$2:$A$4</xm:f>
          </x14:formula1>
          <xm:sqref>D12:D16 D18:D22</xm:sqref>
        </x14:dataValidation>
        <x14:dataValidation type="list" allowBlank="1" showInputMessage="1" showErrorMessage="1" prompt="Selecciona una opción" xr:uid="{00000000-0002-0000-0F00-000001000000}">
          <x14:formula1>
            <xm:f>Respuesta!$A$5:$A$7</xm:f>
          </x14:formula1>
          <xm:sqref>D17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998"/>
  <sheetViews>
    <sheetView showGridLines="0" zoomScale="55" zoomScaleNormal="55" workbookViewId="0">
      <pane ySplit="4" topLeftCell="A5" activePane="bottomLeft" state="frozen"/>
      <selection pane="bottomLeft" activeCell="A8" sqref="A8:XFD9"/>
    </sheetView>
  </sheetViews>
  <sheetFormatPr baseColWidth="10" defaultColWidth="14.44140625" defaultRowHeight="15" customHeight="1"/>
  <cols>
    <col min="1" max="1" width="6" customWidth="1"/>
    <col min="2" max="2" width="9.44140625" customWidth="1"/>
    <col min="3" max="3" width="79.6640625" customWidth="1"/>
    <col min="4" max="4" width="63.5546875" customWidth="1"/>
    <col min="5" max="5" width="45.5546875" customWidth="1"/>
    <col min="6" max="6" width="36" customWidth="1"/>
    <col min="7" max="7" width="34.44140625" customWidth="1"/>
    <col min="8" max="9" width="20.5546875" customWidth="1"/>
    <col min="10" max="10" width="43.5546875" customWidth="1"/>
    <col min="11" max="11" width="34.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1116</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1117</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F5" s="82"/>
    </row>
    <row r="6" spans="1:26" ht="14.25" customHeight="1">
      <c r="A6" s="83"/>
      <c r="B6" s="84" t="s">
        <v>957</v>
      </c>
      <c r="C6" s="84"/>
      <c r="D6" s="85"/>
      <c r="E6" s="85"/>
      <c r="F6" s="85"/>
      <c r="G6" s="84"/>
      <c r="H6" s="85"/>
      <c r="I6" s="83"/>
      <c r="J6" s="83"/>
      <c r="K6" s="83"/>
      <c r="L6" s="83"/>
      <c r="M6" s="83"/>
      <c r="N6" s="83"/>
      <c r="O6" s="86" t="s">
        <v>1118</v>
      </c>
      <c r="P6" s="83"/>
      <c r="Q6" s="83"/>
      <c r="R6" s="83"/>
      <c r="S6" s="83"/>
      <c r="T6" s="83"/>
      <c r="U6" s="83"/>
      <c r="V6" s="83"/>
      <c r="W6" s="83"/>
      <c r="X6" s="83"/>
      <c r="Y6" s="83"/>
      <c r="Z6" s="83"/>
    </row>
    <row r="7" spans="1:26" ht="18" customHeight="1">
      <c r="B7" s="7" t="s">
        <v>974</v>
      </c>
      <c r="C7" s="7"/>
      <c r="D7" s="7"/>
      <c r="E7" s="34"/>
      <c r="F7" s="7"/>
      <c r="G7" s="7"/>
      <c r="H7" s="7"/>
      <c r="I7" s="7"/>
      <c r="N7" s="61"/>
    </row>
    <row r="8" spans="1:26" ht="14.25" customHeight="1">
      <c r="A8" s="87"/>
      <c r="B8" s="88" t="s">
        <v>959</v>
      </c>
      <c r="C8" s="88"/>
      <c r="D8" s="88"/>
      <c r="E8" s="88"/>
      <c r="F8" s="88"/>
      <c r="G8" s="88"/>
      <c r="H8" s="87"/>
      <c r="I8" s="88"/>
      <c r="J8" s="87"/>
      <c r="K8" s="87"/>
      <c r="L8" s="87"/>
      <c r="M8" s="87"/>
      <c r="N8" s="87"/>
      <c r="O8" s="87"/>
      <c r="P8" s="87"/>
      <c r="Q8" s="87"/>
      <c r="R8" s="87"/>
      <c r="S8" s="87"/>
      <c r="T8" s="87"/>
      <c r="U8" s="87"/>
      <c r="V8" s="87"/>
      <c r="W8" s="87"/>
      <c r="X8" s="87"/>
      <c r="Y8" s="87"/>
      <c r="Z8" s="87"/>
    </row>
    <row r="9" spans="1:26" ht="14.25" customHeight="1">
      <c r="B9" s="69"/>
      <c r="C9" s="73"/>
    </row>
    <row r="10" spans="1:26" ht="14.25" customHeight="1">
      <c r="B10" s="69"/>
      <c r="C10" s="73"/>
    </row>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41.7" customHeight="1">
      <c r="A12" s="92"/>
      <c r="B12" s="93" t="s">
        <v>966</v>
      </c>
      <c r="C12" s="94" t="s">
        <v>1119</v>
      </c>
      <c r="D12" s="214" t="s">
        <v>997</v>
      </c>
      <c r="E12" s="127">
        <f>IF(D12="Sí",1,0)</f>
        <v>0</v>
      </c>
      <c r="F12" s="94" t="s">
        <v>1120</v>
      </c>
      <c r="G12" s="94" t="s">
        <v>1121</v>
      </c>
      <c r="H12" s="92"/>
      <c r="I12" s="92"/>
      <c r="J12" s="92"/>
      <c r="K12" s="92"/>
      <c r="L12" s="92"/>
      <c r="M12" s="92"/>
      <c r="N12" s="92"/>
      <c r="O12" s="92"/>
      <c r="P12" s="92"/>
      <c r="Q12" s="92"/>
      <c r="R12" s="92"/>
      <c r="S12" s="92"/>
      <c r="T12" s="92"/>
      <c r="U12" s="92"/>
      <c r="V12" s="92"/>
      <c r="W12" s="92"/>
      <c r="X12" s="92"/>
      <c r="Y12" s="92"/>
      <c r="Z12" s="92"/>
    </row>
    <row r="13" spans="1:26" ht="18" customHeight="1">
      <c r="C13" s="34"/>
      <c r="D13" s="34"/>
      <c r="E13" s="34"/>
      <c r="F13" s="34"/>
      <c r="G13" s="34"/>
    </row>
    <row r="14" spans="1:26" ht="18" customHeight="1">
      <c r="A14" s="97"/>
      <c r="B14" s="98" t="s">
        <v>970</v>
      </c>
      <c r="C14" s="99"/>
      <c r="D14" s="100" t="str">
        <f>IF((SUM(E12)=1), "Actividad que se ajusta a los Criterios Técnicos de Selección","Actividad que NO se ajusta a los Criterios Técnicos de Selección")</f>
        <v>Actividad que NO se ajusta a los Criterios Técnicos de Selección</v>
      </c>
      <c r="E14" s="100"/>
      <c r="F14" s="101"/>
    </row>
    <row r="15" spans="1:26" ht="18" customHeight="1">
      <c r="A15" s="97"/>
      <c r="B15" s="98" t="s">
        <v>971</v>
      </c>
      <c r="C15" s="99"/>
      <c r="D15" s="224" t="str">
        <f>IF((D14="Actividad que se ajusta a los Criterios Técnicos de Selección"),"De transición de la Mitigación del Cambio Climático","La actividad no puede demostrar, total o parcialmente, la CS al objetivo 1")</f>
        <v>La actividad no puede demostrar, total o parcialmente, la CS al objetivo 1</v>
      </c>
      <c r="E15" s="100"/>
      <c r="F15" s="116"/>
    </row>
    <row r="16" spans="1:26" ht="80.25" customHeight="1"/>
    <row r="17" ht="30"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1000-000000000000}">
          <x14:formula1>
            <xm:f>Respuesta!$A$2:$A$4</xm:f>
          </x14:formula1>
          <xm:sqref>D12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998"/>
  <sheetViews>
    <sheetView showGridLines="0" zoomScale="55" zoomScaleNormal="55" workbookViewId="0">
      <pane ySplit="4" topLeftCell="A5" activePane="bottomLeft" state="frozen"/>
      <selection pane="bottomLeft" activeCell="A8" sqref="A8:XFD9"/>
    </sheetView>
  </sheetViews>
  <sheetFormatPr baseColWidth="10" defaultColWidth="14.44140625" defaultRowHeight="15" customHeight="1"/>
  <cols>
    <col min="1" max="1" width="6" customWidth="1"/>
    <col min="2" max="2" width="9.44140625" customWidth="1"/>
    <col min="3" max="3" width="79.6640625" customWidth="1"/>
    <col min="4" max="4" width="63.5546875" customWidth="1"/>
    <col min="5" max="5" width="45.5546875" customWidth="1"/>
    <col min="6" max="6" width="36" customWidth="1"/>
    <col min="7" max="7" width="34.44140625" customWidth="1"/>
    <col min="8" max="9" width="20.5546875" customWidth="1"/>
    <col min="10" max="10" width="43.5546875" customWidth="1"/>
    <col min="11" max="11" width="34.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1114</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1122</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F5" s="82"/>
    </row>
    <row r="6" spans="1:26" ht="14.25" customHeight="1">
      <c r="A6" s="83"/>
      <c r="B6" s="84" t="s">
        <v>957</v>
      </c>
      <c r="C6" s="84"/>
      <c r="D6" s="85"/>
      <c r="E6" s="85"/>
      <c r="F6" s="85"/>
      <c r="G6" s="84"/>
      <c r="H6" s="85"/>
      <c r="I6" s="83"/>
      <c r="J6" s="83"/>
      <c r="K6" s="83"/>
      <c r="L6" s="83"/>
      <c r="M6" s="83"/>
      <c r="N6" s="83"/>
      <c r="O6" s="86"/>
      <c r="P6" s="83"/>
      <c r="Q6" s="83"/>
      <c r="R6" s="83"/>
      <c r="S6" s="83"/>
      <c r="T6" s="83"/>
      <c r="U6" s="83"/>
      <c r="V6" s="83"/>
      <c r="W6" s="83"/>
      <c r="X6" s="83"/>
      <c r="Y6" s="83"/>
      <c r="Z6" s="83"/>
    </row>
    <row r="7" spans="1:26" ht="18" customHeight="1">
      <c r="B7" s="7" t="s">
        <v>974</v>
      </c>
      <c r="C7" s="7"/>
      <c r="D7" s="7"/>
      <c r="E7" s="34"/>
      <c r="F7" s="7"/>
      <c r="G7" s="7"/>
      <c r="H7" s="7"/>
      <c r="I7" s="7"/>
      <c r="N7" s="61"/>
    </row>
    <row r="8" spans="1:26" ht="14.25" customHeight="1">
      <c r="A8" s="87"/>
      <c r="B8" s="88" t="s">
        <v>959</v>
      </c>
      <c r="C8" s="88"/>
      <c r="D8" s="88"/>
      <c r="E8" s="88"/>
      <c r="F8" s="88"/>
      <c r="G8" s="88"/>
      <c r="H8" s="87"/>
      <c r="I8" s="87"/>
      <c r="J8" s="87"/>
      <c r="K8" s="87"/>
      <c r="L8" s="87"/>
      <c r="M8" s="87"/>
      <c r="N8" s="87"/>
      <c r="O8" s="87"/>
      <c r="P8" s="87"/>
      <c r="Q8" s="87"/>
      <c r="R8" s="87"/>
      <c r="S8" s="87"/>
      <c r="T8" s="87"/>
      <c r="U8" s="87"/>
      <c r="V8" s="87"/>
      <c r="W8" s="87"/>
      <c r="X8" s="87"/>
      <c r="Y8" s="87"/>
      <c r="Z8" s="87"/>
    </row>
    <row r="9" spans="1:26" ht="14.25" customHeight="1">
      <c r="C9" s="73"/>
    </row>
    <row r="10" spans="1:26" ht="14.25" customHeight="1">
      <c r="C10" s="73"/>
    </row>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84" customHeight="1">
      <c r="A12" s="92"/>
      <c r="B12" s="93" t="s">
        <v>966</v>
      </c>
      <c r="C12" s="94" t="s">
        <v>1123</v>
      </c>
      <c r="D12" s="214" t="s">
        <v>997</v>
      </c>
      <c r="E12" s="127">
        <f>IF(D12="Sí",1,0)</f>
        <v>0</v>
      </c>
      <c r="F12" s="94" t="s">
        <v>1124</v>
      </c>
      <c r="G12" s="131" t="s">
        <v>1125</v>
      </c>
      <c r="H12" s="92"/>
      <c r="I12" s="92"/>
      <c r="J12" s="92"/>
      <c r="K12" s="92"/>
      <c r="L12" s="92"/>
      <c r="M12" s="92"/>
      <c r="N12" s="92"/>
      <c r="O12" s="92"/>
      <c r="P12" s="92"/>
      <c r="Q12" s="92"/>
      <c r="R12" s="92"/>
      <c r="S12" s="92"/>
      <c r="T12" s="92"/>
      <c r="U12" s="92"/>
      <c r="V12" s="92"/>
      <c r="W12" s="92"/>
      <c r="X12" s="92"/>
      <c r="Y12" s="92"/>
      <c r="Z12" s="92"/>
    </row>
    <row r="13" spans="1:26" ht="18" customHeight="1">
      <c r="C13" s="34"/>
      <c r="D13" s="34"/>
      <c r="E13" s="34"/>
      <c r="F13" s="34"/>
      <c r="G13" s="34"/>
    </row>
    <row r="14" spans="1:26" ht="18" customHeight="1">
      <c r="A14" s="97"/>
      <c r="B14" s="98" t="s">
        <v>970</v>
      </c>
      <c r="C14" s="99"/>
      <c r="D14" s="100" t="str">
        <f>IF((SUM(E12)=1), "Actividad que se ajusta a los Criterios Técnicos de Selección","Actividad que NO se ajusta a los Criterios Técnicos de Selección")</f>
        <v>Actividad que NO se ajusta a los Criterios Técnicos de Selección</v>
      </c>
      <c r="E14" s="100"/>
      <c r="F14" s="101"/>
    </row>
    <row r="15" spans="1:26" ht="18" customHeight="1">
      <c r="A15" s="102"/>
      <c r="B15" s="98" t="s">
        <v>971</v>
      </c>
      <c r="C15" s="99"/>
      <c r="D15" s="100" t="str">
        <f>IF((D14="Actividad que se ajusta a los Criterios Técnicos de Selección"),"De transición a la Mitigación del Cambio Climático","La actividad no puede demostrar, total o parcialmente, la CS al objetivo 1")</f>
        <v>La actividad no puede demostrar, total o parcialmente, la CS al objetivo 1</v>
      </c>
      <c r="E15" s="100"/>
      <c r="F15" s="116"/>
    </row>
    <row r="16" spans="1:26" ht="80.25" customHeight="1">
      <c r="K16" s="132"/>
    </row>
    <row r="17" ht="30"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1100-000000000000}">
          <x14:formula1>
            <xm:f>Respuesta!$A$2:$A$4</xm:f>
          </x14:formula1>
          <xm:sqref>D12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998"/>
  <sheetViews>
    <sheetView showGridLines="0" zoomScale="50" zoomScaleNormal="50" workbookViewId="0">
      <pane ySplit="4" topLeftCell="A5" activePane="bottomLeft" state="frozen"/>
      <selection pane="bottomLeft" activeCell="A8" sqref="A8:XFD9"/>
    </sheetView>
  </sheetViews>
  <sheetFormatPr baseColWidth="10" defaultColWidth="14.44140625" defaultRowHeight="15" customHeight="1"/>
  <cols>
    <col min="1" max="1" width="4.33203125" customWidth="1"/>
    <col min="2" max="2" width="0.33203125" customWidth="1"/>
    <col min="3" max="3" width="79.6640625" customWidth="1"/>
    <col min="4" max="4" width="63.5546875" customWidth="1"/>
    <col min="5" max="5" width="45.5546875" customWidth="1"/>
    <col min="6" max="6" width="36" customWidth="1"/>
    <col min="7" max="7" width="34.44140625" customWidth="1"/>
    <col min="8" max="9" width="20.5546875" customWidth="1"/>
    <col min="10" max="10" width="43.5546875" customWidth="1"/>
    <col min="11" max="11" width="34.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24.4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23.7" customHeight="1">
      <c r="A3" s="80" t="s">
        <v>1126</v>
      </c>
      <c r="B3" s="80"/>
      <c r="C3" s="80"/>
      <c r="D3" s="80"/>
      <c r="E3" s="80"/>
      <c r="F3" s="80"/>
      <c r="G3" s="80"/>
      <c r="H3" s="80"/>
      <c r="I3" s="80"/>
      <c r="J3" s="80"/>
      <c r="K3" s="80"/>
      <c r="L3" s="80"/>
      <c r="M3" s="80"/>
      <c r="N3" s="80"/>
      <c r="O3" s="80"/>
      <c r="P3" s="80"/>
      <c r="Q3" s="80"/>
      <c r="R3" s="80"/>
      <c r="S3" s="80"/>
      <c r="T3" s="80"/>
      <c r="U3" s="80"/>
      <c r="V3" s="80"/>
      <c r="W3" s="80"/>
      <c r="X3" s="80"/>
      <c r="Y3" s="80"/>
      <c r="Z3" s="80"/>
    </row>
    <row r="4" spans="1:26" ht="24.45" customHeight="1">
      <c r="A4" s="80" t="s">
        <v>1127</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F5" s="82"/>
    </row>
    <row r="6" spans="1:26" ht="14.25" customHeight="1">
      <c r="A6" s="83"/>
      <c r="B6" s="84" t="s">
        <v>957</v>
      </c>
      <c r="C6" s="84"/>
      <c r="D6" s="85"/>
      <c r="E6" s="85"/>
      <c r="F6" s="85"/>
      <c r="G6" s="84"/>
      <c r="H6" s="85"/>
      <c r="I6" s="83"/>
      <c r="J6" s="83"/>
      <c r="K6" s="83"/>
      <c r="L6" s="83"/>
      <c r="M6" s="83"/>
      <c r="N6" s="83"/>
      <c r="O6" s="86"/>
      <c r="P6" s="83"/>
      <c r="Q6" s="83"/>
      <c r="R6" s="83"/>
      <c r="S6" s="83"/>
      <c r="T6" s="83"/>
      <c r="U6" s="83"/>
      <c r="V6" s="83"/>
      <c r="W6" s="83"/>
      <c r="X6" s="83"/>
      <c r="Y6" s="83"/>
      <c r="Z6" s="83"/>
    </row>
    <row r="7" spans="1:26" ht="36" customHeight="1">
      <c r="B7" s="174"/>
      <c r="C7" s="320" t="s">
        <v>1702</v>
      </c>
      <c r="D7" s="320"/>
      <c r="E7" s="320"/>
      <c r="F7" s="320"/>
      <c r="G7" s="7"/>
      <c r="H7" s="7"/>
      <c r="I7" s="7"/>
      <c r="N7" s="61"/>
    </row>
    <row r="8" spans="1:26" ht="14.25" customHeight="1">
      <c r="A8" s="87"/>
      <c r="B8" s="88" t="s">
        <v>959</v>
      </c>
      <c r="C8" s="88"/>
      <c r="D8" s="88"/>
      <c r="E8" s="88"/>
      <c r="F8" s="88"/>
      <c r="G8" s="88"/>
      <c r="H8" s="87"/>
      <c r="I8" s="87"/>
      <c r="J8" s="87"/>
      <c r="K8" s="87"/>
      <c r="L8" s="87"/>
      <c r="M8" s="87"/>
      <c r="N8" s="87"/>
      <c r="O8" s="87"/>
      <c r="P8" s="87"/>
      <c r="Q8" s="87"/>
      <c r="R8" s="87"/>
      <c r="S8" s="87"/>
      <c r="T8" s="87"/>
      <c r="U8" s="87"/>
      <c r="V8" s="87"/>
      <c r="W8" s="87"/>
      <c r="X8" s="87"/>
      <c r="Y8" s="87"/>
      <c r="Z8" s="87"/>
    </row>
    <row r="9" spans="1:26" ht="14.25" customHeight="1">
      <c r="B9" s="11" t="s">
        <v>1128</v>
      </c>
      <c r="C9" s="120"/>
    </row>
    <row r="10" spans="1:26" ht="14.25" customHeight="1">
      <c r="B10" s="11"/>
      <c r="C10" s="120"/>
    </row>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45.75" customHeight="1">
      <c r="A12" s="322" t="s">
        <v>966</v>
      </c>
      <c r="B12" s="322"/>
      <c r="C12" s="73" t="s">
        <v>1129</v>
      </c>
      <c r="D12" s="207" t="s">
        <v>968</v>
      </c>
      <c r="E12" s="104">
        <f t="shared" ref="E12:E13" si="0">IF(D12="Sí",1,0)</f>
        <v>1</v>
      </c>
      <c r="F12" s="73"/>
      <c r="G12" s="73"/>
    </row>
    <row r="13" spans="1:26" ht="88.95" customHeight="1">
      <c r="A13" s="325" t="s">
        <v>1010</v>
      </c>
      <c r="B13" s="325"/>
      <c r="C13" s="110" t="s">
        <v>1130</v>
      </c>
      <c r="D13" s="208" t="s">
        <v>968</v>
      </c>
      <c r="E13" s="124">
        <f t="shared" si="0"/>
        <v>1</v>
      </c>
      <c r="F13" s="110" t="s">
        <v>1131</v>
      </c>
      <c r="G13" s="108"/>
      <c r="H13" s="108"/>
      <c r="I13" s="108"/>
      <c r="J13" s="108"/>
      <c r="K13" s="108"/>
      <c r="L13" s="108"/>
      <c r="M13" s="108"/>
      <c r="N13" s="108"/>
      <c r="O13" s="108"/>
      <c r="P13" s="108"/>
      <c r="Q13" s="108"/>
      <c r="R13" s="108"/>
      <c r="S13" s="108"/>
      <c r="T13" s="108"/>
      <c r="U13" s="108"/>
      <c r="V13" s="108"/>
      <c r="W13" s="108"/>
      <c r="X13" s="108"/>
      <c r="Y13" s="108"/>
      <c r="Z13" s="108"/>
    </row>
    <row r="14" spans="1:26" ht="18" customHeight="1">
      <c r="C14" s="34"/>
      <c r="D14" s="34"/>
      <c r="E14" s="34"/>
      <c r="F14" s="34"/>
      <c r="G14" s="34"/>
    </row>
    <row r="15" spans="1:26" ht="18" customHeight="1">
      <c r="A15" s="97"/>
      <c r="B15" s="98" t="s">
        <v>970</v>
      </c>
      <c r="C15" s="99"/>
      <c r="D15" s="100" t="str">
        <f>IF(SUM(E12:E13)=2, "Actividad que se ajusta a los Criterios Técnicos de Selección","Actividad que NO se ajusta a los Criterios Técnicos de Selección")</f>
        <v>Actividad que se ajusta a los Criterios Técnicos de Selección</v>
      </c>
      <c r="E15" s="100"/>
      <c r="F15" s="101"/>
    </row>
    <row r="16" spans="1:26" ht="18" customHeight="1">
      <c r="A16" s="102"/>
      <c r="B16" s="98" t="s">
        <v>971</v>
      </c>
      <c r="C16" s="99"/>
      <c r="D16" s="100" t="str">
        <f>IF((D15="Actividad que se ajusta a los Criterios Técnicos de Selección"),"De transición a la Mitigación del Cambio Climático","La actividad no puede demostrar, total o parcialmente, la CS al objetivo 1")</f>
        <v>De transición a la Mitigación del Cambio Climático</v>
      </c>
      <c r="E16" s="100"/>
      <c r="F16" s="116"/>
    </row>
    <row r="17" ht="30"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3">
    <mergeCell ref="A12:B12"/>
    <mergeCell ref="A13:B13"/>
    <mergeCell ref="C7:F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1200-000000000000}">
          <x14:formula1>
            <xm:f>Respuesta!$A$2:$A$4</xm:f>
          </x14:formula1>
          <xm:sqref>D12:D13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heetViews>
  <sheetFormatPr baseColWidth="10" defaultColWidth="14.44140625" defaultRowHeight="15" customHeight="1"/>
  <cols>
    <col min="1" max="1" width="6.33203125" customWidth="1"/>
    <col min="2" max="2" width="6.6640625" customWidth="1"/>
    <col min="3" max="3" width="28.44140625" customWidth="1"/>
    <col min="4" max="4" width="47.6640625" customWidth="1"/>
    <col min="5" max="26" width="12" customWidth="1"/>
  </cols>
  <sheetData>
    <row r="1" spans="1:26" ht="13.5" customHeight="1">
      <c r="A1" s="1"/>
      <c r="B1" s="1"/>
      <c r="C1" s="1"/>
      <c r="D1" s="1"/>
      <c r="E1" s="1"/>
      <c r="F1" s="1"/>
      <c r="G1" s="1"/>
      <c r="H1" s="1"/>
      <c r="I1" s="1"/>
      <c r="J1" s="1"/>
      <c r="K1" s="1"/>
      <c r="L1" s="1"/>
      <c r="M1" s="1"/>
      <c r="N1" s="1"/>
      <c r="O1" s="1"/>
      <c r="P1" s="1"/>
      <c r="Q1" s="1"/>
      <c r="R1" s="1"/>
      <c r="S1" s="1"/>
      <c r="T1" s="1"/>
      <c r="U1" s="1"/>
      <c r="V1" s="1"/>
      <c r="W1" s="1"/>
      <c r="X1" s="1"/>
      <c r="Y1" s="1"/>
      <c r="Z1" s="1"/>
    </row>
    <row r="2" spans="1:26" ht="13.5" customHeight="1">
      <c r="A2" s="1"/>
      <c r="B2" s="23" t="s">
        <v>0</v>
      </c>
      <c r="C2" s="24"/>
      <c r="D2" s="24"/>
      <c r="E2" s="1"/>
      <c r="F2" s="1"/>
      <c r="G2" s="1"/>
      <c r="H2" s="1"/>
      <c r="I2" s="1"/>
      <c r="J2" s="1"/>
      <c r="K2" s="1"/>
      <c r="L2" s="1"/>
      <c r="M2" s="1"/>
      <c r="N2" s="1"/>
      <c r="O2" s="1"/>
      <c r="P2" s="1"/>
      <c r="Q2" s="1"/>
      <c r="R2" s="1"/>
      <c r="S2" s="1"/>
      <c r="T2" s="1"/>
      <c r="U2" s="1"/>
      <c r="V2" s="1"/>
      <c r="W2" s="1"/>
      <c r="X2" s="1"/>
      <c r="Y2" s="1"/>
      <c r="Z2" s="1"/>
    </row>
    <row r="3" spans="1:26" ht="13.5" customHeight="1">
      <c r="A3" s="1"/>
      <c r="B3" s="24"/>
      <c r="C3" s="24"/>
      <c r="D3" s="24"/>
      <c r="E3" s="1"/>
      <c r="F3" s="1"/>
      <c r="G3" s="1"/>
      <c r="H3" s="1"/>
      <c r="I3" s="1"/>
      <c r="J3" s="1"/>
      <c r="K3" s="1"/>
      <c r="L3" s="1"/>
      <c r="M3" s="1"/>
      <c r="N3" s="1"/>
      <c r="O3" s="1"/>
      <c r="P3" s="1"/>
      <c r="Q3" s="1"/>
      <c r="R3" s="1"/>
      <c r="S3" s="1"/>
      <c r="T3" s="1"/>
      <c r="U3" s="1"/>
      <c r="V3" s="1"/>
      <c r="W3" s="1"/>
      <c r="X3" s="1"/>
      <c r="Y3" s="1"/>
      <c r="Z3" s="1"/>
    </row>
    <row r="4" spans="1:26" ht="13.5" customHeight="1">
      <c r="A4" s="1"/>
      <c r="B4" s="24"/>
      <c r="C4" s="25" t="s">
        <v>5</v>
      </c>
      <c r="D4" s="25" t="s">
        <v>6</v>
      </c>
      <c r="E4" s="1"/>
      <c r="F4" s="1"/>
      <c r="G4" s="1"/>
      <c r="H4" s="1"/>
      <c r="I4" s="1"/>
      <c r="J4" s="1"/>
      <c r="K4" s="1"/>
      <c r="L4" s="1"/>
      <c r="M4" s="1"/>
      <c r="N4" s="1"/>
      <c r="O4" s="1"/>
      <c r="P4" s="1"/>
      <c r="Q4" s="1"/>
      <c r="R4" s="1"/>
      <c r="S4" s="1"/>
      <c r="T4" s="1"/>
      <c r="U4" s="1"/>
      <c r="V4" s="1"/>
      <c r="W4" s="1"/>
      <c r="X4" s="1"/>
      <c r="Y4" s="1"/>
      <c r="Z4" s="1"/>
    </row>
    <row r="5" spans="1:26" ht="13.5" customHeight="1">
      <c r="A5" s="1"/>
      <c r="B5" s="24"/>
      <c r="C5" s="26" t="s">
        <v>7</v>
      </c>
      <c r="D5" s="27" t="s">
        <v>8</v>
      </c>
      <c r="E5" s="1"/>
      <c r="F5" s="1"/>
      <c r="G5" s="1"/>
      <c r="H5" s="1"/>
      <c r="I5" s="1"/>
      <c r="J5" s="1"/>
      <c r="K5" s="1"/>
      <c r="L5" s="1"/>
      <c r="M5" s="1"/>
      <c r="N5" s="1"/>
      <c r="O5" s="1"/>
      <c r="P5" s="1"/>
      <c r="Q5" s="1"/>
      <c r="R5" s="1"/>
      <c r="S5" s="1"/>
      <c r="T5" s="1"/>
      <c r="U5" s="1"/>
      <c r="V5" s="1"/>
      <c r="W5" s="1"/>
      <c r="X5" s="1"/>
      <c r="Y5" s="1"/>
      <c r="Z5" s="1"/>
    </row>
    <row r="6" spans="1:26" ht="13.5" customHeight="1">
      <c r="A6" s="1"/>
      <c r="B6" s="24"/>
      <c r="C6" s="28" t="s">
        <v>9</v>
      </c>
      <c r="D6" s="27" t="s">
        <v>10</v>
      </c>
      <c r="E6" s="1"/>
      <c r="F6" s="1"/>
      <c r="G6" s="1"/>
      <c r="H6" s="1"/>
      <c r="I6" s="1"/>
      <c r="J6" s="1"/>
      <c r="K6" s="1"/>
      <c r="L6" s="1"/>
      <c r="M6" s="1"/>
      <c r="N6" s="1"/>
      <c r="O6" s="1"/>
      <c r="P6" s="1"/>
      <c r="Q6" s="1"/>
      <c r="R6" s="1"/>
      <c r="S6" s="1"/>
      <c r="T6" s="1"/>
      <c r="U6" s="1"/>
      <c r="V6" s="1"/>
      <c r="W6" s="1"/>
      <c r="X6" s="1"/>
      <c r="Y6" s="1"/>
      <c r="Z6" s="1"/>
    </row>
    <row r="7" spans="1:26" ht="13.5" customHeight="1">
      <c r="A7" s="1"/>
      <c r="B7" s="24"/>
      <c r="C7" s="28" t="s">
        <v>11</v>
      </c>
      <c r="D7" s="27" t="s">
        <v>12</v>
      </c>
      <c r="E7" s="1"/>
      <c r="F7" s="1"/>
      <c r="G7" s="1"/>
      <c r="H7" s="1"/>
      <c r="I7" s="1"/>
      <c r="J7" s="1"/>
      <c r="K7" s="1"/>
      <c r="L7" s="1"/>
      <c r="M7" s="1"/>
      <c r="N7" s="1"/>
      <c r="O7" s="1"/>
      <c r="P7" s="1"/>
      <c r="Q7" s="1"/>
      <c r="R7" s="1"/>
      <c r="S7" s="1"/>
      <c r="T7" s="1"/>
      <c r="U7" s="1"/>
      <c r="V7" s="1"/>
      <c r="W7" s="1"/>
      <c r="X7" s="1"/>
      <c r="Y7" s="1"/>
      <c r="Z7" s="1"/>
    </row>
    <row r="8" spans="1:26" ht="13.5" customHeight="1">
      <c r="A8" s="1"/>
      <c r="B8" s="24"/>
      <c r="C8" s="28" t="s">
        <v>13</v>
      </c>
      <c r="D8" s="29" t="s">
        <v>14</v>
      </c>
      <c r="E8" s="1"/>
      <c r="F8" s="1"/>
      <c r="G8" s="1"/>
      <c r="H8" s="1"/>
      <c r="I8" s="1"/>
      <c r="J8" s="1"/>
      <c r="K8" s="1"/>
      <c r="L8" s="1"/>
      <c r="M8" s="1"/>
      <c r="N8" s="1"/>
      <c r="O8" s="1"/>
      <c r="P8" s="1"/>
      <c r="Q8" s="1"/>
      <c r="R8" s="1"/>
      <c r="S8" s="1"/>
      <c r="T8" s="1"/>
      <c r="U8" s="1"/>
      <c r="V8" s="1"/>
      <c r="W8" s="1"/>
      <c r="X8" s="1"/>
      <c r="Y8" s="1"/>
      <c r="Z8" s="1"/>
    </row>
    <row r="9" spans="1:26" ht="13.5" customHeight="1">
      <c r="A9" s="1"/>
      <c r="B9" s="1"/>
      <c r="C9" s="30" t="s">
        <v>15</v>
      </c>
      <c r="D9" s="31" t="s">
        <v>16</v>
      </c>
      <c r="E9" s="1"/>
      <c r="F9" s="1"/>
      <c r="G9" s="1"/>
      <c r="H9" s="1"/>
      <c r="I9" s="1"/>
      <c r="J9" s="1"/>
      <c r="K9" s="1"/>
      <c r="L9" s="1"/>
      <c r="M9" s="1"/>
      <c r="N9" s="1"/>
      <c r="O9" s="1"/>
      <c r="P9" s="1"/>
      <c r="Q9" s="1"/>
      <c r="R9" s="1"/>
      <c r="S9" s="1"/>
      <c r="T9" s="1"/>
      <c r="U9" s="1"/>
      <c r="V9" s="1"/>
      <c r="W9" s="1"/>
      <c r="X9" s="1"/>
      <c r="Y9" s="1"/>
      <c r="Z9" s="1"/>
    </row>
    <row r="10" spans="1:26" ht="13.5" customHeight="1">
      <c r="A10" s="1"/>
      <c r="B10" s="1"/>
      <c r="C10" s="32" t="s">
        <v>17</v>
      </c>
      <c r="D10" s="33" t="s">
        <v>18</v>
      </c>
      <c r="E10" s="1"/>
      <c r="F10" s="1"/>
      <c r="G10" s="1"/>
      <c r="H10" s="1"/>
      <c r="I10" s="1"/>
      <c r="J10" s="1"/>
      <c r="K10" s="1"/>
      <c r="L10" s="1"/>
      <c r="M10" s="1"/>
      <c r="N10" s="1"/>
      <c r="O10" s="1"/>
      <c r="P10" s="1"/>
      <c r="Q10" s="1"/>
      <c r="R10" s="1"/>
      <c r="S10" s="1"/>
      <c r="T10" s="1"/>
      <c r="U10" s="1"/>
      <c r="V10" s="1"/>
      <c r="W10" s="1"/>
      <c r="X10" s="1"/>
      <c r="Y10" s="1"/>
      <c r="Z10" s="1"/>
    </row>
    <row r="11" spans="1:26" ht="13.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3.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3.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3.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3.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3.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3.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3.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3.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3.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3.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3.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998"/>
  <sheetViews>
    <sheetView showGridLines="0" zoomScale="55" zoomScaleNormal="55" workbookViewId="0">
      <pane ySplit="4" topLeftCell="A5" activePane="bottomLeft" state="frozen"/>
      <selection pane="bottomLeft" activeCell="A8" sqref="A8:XFD9"/>
    </sheetView>
  </sheetViews>
  <sheetFormatPr baseColWidth="10" defaultColWidth="14.44140625" defaultRowHeight="15" customHeight="1"/>
  <cols>
    <col min="1" max="1" width="3.6640625" customWidth="1"/>
    <col min="2" max="2" width="4.6640625" customWidth="1"/>
    <col min="3" max="3" width="79.6640625" customWidth="1"/>
    <col min="4" max="4" width="63.5546875" customWidth="1"/>
    <col min="5" max="5" width="59.33203125" customWidth="1"/>
    <col min="6" max="6" width="36" customWidth="1"/>
    <col min="7" max="7" width="34.44140625" customWidth="1"/>
    <col min="8" max="9" width="20.5546875" customWidth="1"/>
    <col min="10" max="10" width="43.5546875" customWidth="1"/>
    <col min="11" max="11" width="34.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1132</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1133</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F5" s="82"/>
    </row>
    <row r="6" spans="1:26" ht="14.25" customHeight="1">
      <c r="A6" s="83"/>
      <c r="B6" s="84" t="s">
        <v>957</v>
      </c>
      <c r="C6" s="84"/>
      <c r="D6" s="85"/>
      <c r="E6" s="85"/>
      <c r="F6" s="85"/>
      <c r="G6" s="84"/>
      <c r="H6" s="85"/>
      <c r="I6" s="83"/>
      <c r="J6" s="83"/>
      <c r="K6" s="83"/>
      <c r="L6" s="83"/>
      <c r="M6" s="83"/>
      <c r="N6" s="83"/>
      <c r="O6" s="86"/>
      <c r="P6" s="83"/>
      <c r="Q6" s="83"/>
      <c r="R6" s="83"/>
      <c r="S6" s="83"/>
      <c r="T6" s="83"/>
      <c r="U6" s="83"/>
      <c r="V6" s="83"/>
      <c r="W6" s="83"/>
      <c r="X6" s="83"/>
      <c r="Y6" s="83"/>
      <c r="Z6" s="83"/>
    </row>
    <row r="7" spans="1:26" ht="51.45" customHeight="1">
      <c r="B7" s="320" t="s">
        <v>1703</v>
      </c>
      <c r="C7" s="320"/>
      <c r="D7" s="320"/>
      <c r="E7" s="320"/>
      <c r="F7" s="7"/>
      <c r="G7" s="7"/>
      <c r="H7" s="7"/>
      <c r="I7" s="7"/>
      <c r="N7" s="61"/>
    </row>
    <row r="8" spans="1:26" ht="14.25" customHeight="1">
      <c r="A8" s="87"/>
      <c r="B8" s="88" t="s">
        <v>959</v>
      </c>
      <c r="C8" s="88"/>
      <c r="D8" s="88"/>
      <c r="E8" s="88"/>
      <c r="F8" s="88"/>
      <c r="G8" s="88"/>
      <c r="H8" s="87"/>
      <c r="I8" s="87"/>
      <c r="J8" s="87"/>
      <c r="K8" s="87"/>
      <c r="L8" s="87"/>
      <c r="M8" s="87"/>
      <c r="N8" s="87"/>
      <c r="O8" s="87"/>
      <c r="P8" s="87"/>
      <c r="Q8" s="87"/>
      <c r="R8" s="87"/>
      <c r="S8" s="87"/>
      <c r="T8" s="87"/>
      <c r="U8" s="87"/>
      <c r="V8" s="87"/>
      <c r="W8" s="87"/>
      <c r="X8" s="87"/>
      <c r="Y8" s="87"/>
      <c r="Z8" s="87"/>
    </row>
    <row r="9" spans="1:26" ht="14.25" customHeight="1">
      <c r="B9" s="11" t="s">
        <v>1128</v>
      </c>
      <c r="C9" s="120"/>
    </row>
    <row r="10" spans="1:26" ht="14.25" customHeight="1">
      <c r="B10" s="11"/>
      <c r="C10" s="120"/>
    </row>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140.25" customHeight="1">
      <c r="A12" s="322" t="s">
        <v>966</v>
      </c>
      <c r="B12" s="322"/>
      <c r="C12" s="73" t="s">
        <v>1134</v>
      </c>
      <c r="D12" s="207" t="s">
        <v>968</v>
      </c>
      <c r="E12" s="104">
        <f>IF(D12="Sí",1,0)</f>
        <v>1</v>
      </c>
      <c r="F12" s="73" t="s">
        <v>1131</v>
      </c>
      <c r="G12" s="106"/>
    </row>
    <row r="13" spans="1:26" ht="47.7" customHeight="1">
      <c r="A13" s="324" t="s">
        <v>1010</v>
      </c>
      <c r="B13" s="324"/>
      <c r="C13" s="73" t="s">
        <v>1135</v>
      </c>
      <c r="D13" s="207" t="s">
        <v>968</v>
      </c>
      <c r="E13" s="104"/>
      <c r="F13" s="73"/>
      <c r="G13" s="106"/>
    </row>
    <row r="14" spans="1:26" ht="90" customHeight="1">
      <c r="B14" s="69" t="s">
        <v>1012</v>
      </c>
      <c r="C14" s="73" t="s">
        <v>1136</v>
      </c>
      <c r="D14" s="207" t="s">
        <v>968</v>
      </c>
      <c r="E14" s="133">
        <f>IF(D14="Sí",1,0)</f>
        <v>1</v>
      </c>
      <c r="F14" s="73" t="s">
        <v>1131</v>
      </c>
      <c r="G14" s="106"/>
    </row>
    <row r="15" spans="1:26" ht="51" customHeight="1">
      <c r="A15" s="324" t="s">
        <v>1014</v>
      </c>
      <c r="B15" s="324"/>
      <c r="C15" s="61" t="s">
        <v>1137</v>
      </c>
      <c r="D15" s="207" t="s">
        <v>968</v>
      </c>
      <c r="E15" s="104">
        <f t="shared" ref="E15:E16" si="0">IF(D15="Sí",1,0)</f>
        <v>1</v>
      </c>
      <c r="F15" s="73"/>
      <c r="G15" s="106"/>
    </row>
    <row r="16" spans="1:26" ht="80.25" customHeight="1">
      <c r="A16" s="325" t="s">
        <v>1019</v>
      </c>
      <c r="B16" s="325"/>
      <c r="C16" s="110" t="s">
        <v>1138</v>
      </c>
      <c r="D16" s="208" t="s">
        <v>968</v>
      </c>
      <c r="E16" s="124">
        <f t="shared" si="0"/>
        <v>1</v>
      </c>
      <c r="F16" s="110"/>
      <c r="G16" s="108"/>
      <c r="H16" s="108"/>
      <c r="I16" s="108"/>
      <c r="J16" s="108"/>
      <c r="K16" s="108"/>
      <c r="L16" s="108"/>
      <c r="M16" s="108"/>
      <c r="N16" s="108"/>
      <c r="O16" s="108"/>
      <c r="P16" s="108"/>
      <c r="Q16" s="108"/>
      <c r="R16" s="108"/>
      <c r="S16" s="108"/>
      <c r="T16" s="108"/>
      <c r="U16" s="108"/>
      <c r="V16" s="108"/>
      <c r="W16" s="108"/>
      <c r="X16" s="108"/>
      <c r="Y16" s="108"/>
      <c r="Z16" s="108"/>
    </row>
    <row r="17" spans="1:12" ht="18" customHeight="1">
      <c r="C17" s="34"/>
      <c r="D17" s="34"/>
      <c r="E17" s="34"/>
      <c r="F17" s="34"/>
      <c r="G17" s="34"/>
    </row>
    <row r="18" spans="1:12" ht="18" customHeight="1">
      <c r="A18" s="97"/>
      <c r="B18" s="98" t="s">
        <v>970</v>
      </c>
      <c r="C18" s="99"/>
      <c r="D18" s="100" t="str">
        <f>IF(SUM(E12:E16)=4, "Actividad que se ajusta a los Criterios Técnicos de Selección","Actividad que NO se ajusta a los Criterios Técnicos de Selección")</f>
        <v>Actividad que se ajusta a los Criterios Técnicos de Selección</v>
      </c>
      <c r="E18" s="100"/>
      <c r="F18" s="101"/>
    </row>
    <row r="19" spans="1:12" ht="18" customHeight="1">
      <c r="A19" s="102"/>
      <c r="B19" s="98" t="s">
        <v>971</v>
      </c>
      <c r="C19" s="99"/>
      <c r="D19" s="100" t="str">
        <f>IF((D18="Actividad que se ajusta a los Criterios Técnicos de Selección"),"De transición a la Mitigación del Cambio Climático","La actividad no puede demostrar, total o parcialmente, la CS al objetivo 1")</f>
        <v>De transición a la Mitigación del Cambio Climático</v>
      </c>
      <c r="E19" s="100"/>
      <c r="F19" s="116"/>
    </row>
    <row r="20" spans="1:12" ht="30" customHeight="1"/>
    <row r="21" spans="1:12" ht="14.25" customHeight="1">
      <c r="L21" s="120" t="s">
        <v>1139</v>
      </c>
    </row>
    <row r="22" spans="1:12" ht="14.25" customHeight="1"/>
    <row r="23" spans="1:12" ht="14.25" customHeight="1"/>
    <row r="24" spans="1:12" ht="14.25" customHeight="1"/>
    <row r="25" spans="1:12" ht="14.25" customHeight="1"/>
    <row r="26" spans="1:12" ht="14.25" customHeight="1"/>
    <row r="27" spans="1:12" ht="14.25" customHeight="1"/>
    <row r="28" spans="1:12" ht="14.25" customHeight="1"/>
    <row r="29" spans="1:12" ht="14.25" customHeight="1"/>
    <row r="30" spans="1:12" ht="14.25" customHeight="1"/>
    <row r="31" spans="1:12" ht="14.25" customHeight="1"/>
    <row r="32" spans="1:1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5">
    <mergeCell ref="B7:E7"/>
    <mergeCell ref="A12:B12"/>
    <mergeCell ref="A13:B13"/>
    <mergeCell ref="A15:B15"/>
    <mergeCell ref="A16:B16"/>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1300-000000000000}">
          <x14:formula1>
            <xm:f>Respuesta!$A$2:$A$4</xm:f>
          </x14:formula1>
          <xm:sqref>D12:D16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B1000"/>
  <sheetViews>
    <sheetView showGridLines="0" zoomScale="55" zoomScaleNormal="55" workbookViewId="0">
      <pane ySplit="4" topLeftCell="A5" activePane="bottomLeft" state="frozen"/>
      <selection pane="bottomLeft" activeCell="D7" sqref="D7:G7"/>
    </sheetView>
  </sheetViews>
  <sheetFormatPr baseColWidth="10" defaultColWidth="14.44140625" defaultRowHeight="15" customHeight="1"/>
  <cols>
    <col min="1" max="1" width="2.5546875" customWidth="1"/>
    <col min="2" max="2" width="4.6640625" style="167" customWidth="1"/>
    <col min="3" max="3" width="6" style="167" customWidth="1"/>
    <col min="4" max="4" width="7.33203125" customWidth="1"/>
    <col min="5" max="5" width="79.6640625" customWidth="1"/>
    <col min="6" max="6" width="63.5546875" customWidth="1"/>
    <col min="7" max="7" width="45.5546875" customWidth="1"/>
    <col min="8" max="8" width="36" customWidth="1"/>
    <col min="9" max="9" width="34.44140625" customWidth="1"/>
    <col min="10" max="11" width="20.5546875" customWidth="1"/>
    <col min="12" max="12" width="43.5546875" customWidth="1"/>
    <col min="13" max="13" width="34.33203125" customWidth="1"/>
    <col min="14" max="14" width="56.33203125" customWidth="1"/>
    <col min="15" max="15" width="30.33203125" customWidth="1"/>
    <col min="16" max="28" width="11.44140625" customWidth="1"/>
  </cols>
  <sheetData>
    <row r="1" spans="1:28"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c r="AA1" s="80"/>
      <c r="AB1" s="80"/>
    </row>
    <row r="2" spans="1:28"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c r="AA2" s="80"/>
      <c r="AB2" s="80"/>
    </row>
    <row r="3" spans="1:28" ht="14.25" customHeight="1">
      <c r="A3" s="80" t="s">
        <v>1140</v>
      </c>
      <c r="B3" s="80"/>
      <c r="C3" s="80"/>
      <c r="D3" s="80"/>
      <c r="E3" s="80"/>
      <c r="F3" s="80"/>
      <c r="G3" s="80"/>
      <c r="H3" s="80"/>
      <c r="I3" s="80"/>
      <c r="J3" s="80"/>
      <c r="K3" s="80"/>
      <c r="L3" s="80"/>
      <c r="M3" s="80"/>
      <c r="N3" s="80"/>
      <c r="O3" s="80"/>
      <c r="P3" s="80"/>
      <c r="Q3" s="80"/>
      <c r="R3" s="80"/>
      <c r="S3" s="80"/>
      <c r="T3" s="80"/>
      <c r="U3" s="80"/>
      <c r="V3" s="80"/>
      <c r="W3" s="80"/>
      <c r="X3" s="80"/>
      <c r="Y3" s="80"/>
      <c r="Z3" s="80"/>
      <c r="AA3" s="80"/>
      <c r="AB3" s="80"/>
    </row>
    <row r="4" spans="1:28" ht="14.25" customHeight="1">
      <c r="A4" s="80" t="s">
        <v>1141</v>
      </c>
      <c r="B4" s="80"/>
      <c r="C4" s="80"/>
      <c r="D4" s="80"/>
      <c r="E4" s="81"/>
      <c r="F4" s="80"/>
      <c r="G4" s="80"/>
      <c r="H4" s="80"/>
      <c r="I4" s="80"/>
      <c r="J4" s="80"/>
      <c r="K4" s="80"/>
      <c r="L4" s="80"/>
      <c r="M4" s="80"/>
      <c r="N4" s="80"/>
      <c r="O4" s="80"/>
      <c r="P4" s="80"/>
      <c r="Q4" s="80"/>
      <c r="R4" s="80"/>
      <c r="S4" s="80"/>
      <c r="T4" s="80"/>
      <c r="U4" s="80"/>
      <c r="V4" s="80"/>
      <c r="W4" s="80"/>
      <c r="X4" s="80"/>
      <c r="Y4" s="80"/>
      <c r="Z4" s="80"/>
      <c r="AA4" s="80"/>
      <c r="AB4" s="80"/>
    </row>
    <row r="5" spans="1:28" ht="15" customHeight="1">
      <c r="H5" s="82"/>
    </row>
    <row r="6" spans="1:28" ht="14.25" customHeight="1">
      <c r="A6" s="83"/>
      <c r="B6" s="192"/>
      <c r="C6" s="192"/>
      <c r="D6" s="84" t="s">
        <v>957</v>
      </c>
      <c r="E6" s="84"/>
      <c r="F6" s="85"/>
      <c r="G6" s="85"/>
      <c r="H6" s="85"/>
      <c r="I6" s="84"/>
      <c r="J6" s="85"/>
      <c r="K6" s="83"/>
      <c r="L6" s="83"/>
      <c r="M6" s="83"/>
      <c r="N6" s="83"/>
      <c r="O6" s="83"/>
      <c r="P6" s="83"/>
      <c r="Q6" s="86"/>
      <c r="R6" s="83"/>
      <c r="S6" s="83"/>
      <c r="T6" s="83"/>
      <c r="U6" s="83"/>
      <c r="V6" s="83"/>
      <c r="W6" s="83"/>
      <c r="X6" s="83"/>
      <c r="Y6" s="83"/>
      <c r="Z6" s="83"/>
      <c r="AA6" s="83"/>
      <c r="AB6" s="83"/>
    </row>
    <row r="7" spans="1:28" ht="45.45" customHeight="1">
      <c r="D7" s="320" t="s">
        <v>1703</v>
      </c>
      <c r="E7" s="320"/>
      <c r="F7" s="320"/>
      <c r="G7" s="320"/>
      <c r="H7" s="7"/>
      <c r="I7" s="7"/>
      <c r="J7" s="7"/>
      <c r="K7" s="7"/>
      <c r="P7" s="61"/>
    </row>
    <row r="8" spans="1:28" ht="6" customHeight="1">
      <c r="D8" s="332"/>
      <c r="E8" s="313"/>
      <c r="F8" s="313"/>
      <c r="G8" s="313"/>
      <c r="H8" s="313"/>
      <c r="I8" s="313"/>
      <c r="J8" s="313"/>
      <c r="K8" s="313"/>
      <c r="P8" s="61"/>
    </row>
    <row r="9" spans="1:28" ht="16.95" hidden="1" customHeight="1">
      <c r="D9" s="34"/>
      <c r="E9" s="34"/>
      <c r="F9" s="34"/>
      <c r="H9" s="34"/>
      <c r="I9" s="34"/>
      <c r="P9" s="61"/>
    </row>
    <row r="10" spans="1:28" ht="14.25" customHeight="1">
      <c r="A10" s="87"/>
      <c r="B10" s="193"/>
      <c r="C10" s="193"/>
      <c r="D10" s="88" t="s">
        <v>959</v>
      </c>
      <c r="E10" s="88"/>
      <c r="F10" s="88"/>
      <c r="G10" s="88"/>
      <c r="H10" s="88"/>
      <c r="I10" s="88"/>
      <c r="J10" s="87"/>
      <c r="K10" s="87"/>
      <c r="L10" s="87"/>
      <c r="M10" s="87"/>
      <c r="N10" s="87"/>
      <c r="O10" s="87"/>
      <c r="P10" s="87"/>
      <c r="Q10" s="87"/>
      <c r="R10" s="87"/>
      <c r="S10" s="87"/>
      <c r="T10" s="87"/>
      <c r="U10" s="87"/>
      <c r="V10" s="87"/>
      <c r="W10" s="87"/>
      <c r="X10" s="87"/>
      <c r="Y10" s="87"/>
      <c r="Z10" s="87"/>
      <c r="AA10" s="87"/>
      <c r="AB10" s="87"/>
    </row>
    <row r="11" spans="1:28" ht="14.25" customHeight="1">
      <c r="D11" s="69" t="s">
        <v>975</v>
      </c>
      <c r="E11" s="120"/>
    </row>
    <row r="12" spans="1:28" ht="14.25" customHeight="1">
      <c r="D12" s="11"/>
      <c r="E12" s="120"/>
    </row>
    <row r="13" spans="1:28" ht="14.25" customHeight="1">
      <c r="A13" s="87"/>
      <c r="B13" s="193"/>
      <c r="C13" s="193"/>
      <c r="D13" s="88" t="s">
        <v>1006</v>
      </c>
      <c r="E13" s="88" t="s">
        <v>961</v>
      </c>
      <c r="F13" s="90" t="s">
        <v>962</v>
      </c>
      <c r="G13" s="91" t="s">
        <v>963</v>
      </c>
      <c r="H13" s="88" t="s">
        <v>964</v>
      </c>
      <c r="I13" s="88" t="s">
        <v>965</v>
      </c>
      <c r="J13" s="87"/>
      <c r="K13" s="87"/>
      <c r="L13" s="87"/>
      <c r="M13" s="87"/>
      <c r="N13" s="87"/>
      <c r="O13" s="87"/>
      <c r="P13" s="87"/>
      <c r="Q13" s="87"/>
      <c r="R13" s="87"/>
      <c r="S13" s="87"/>
      <c r="T13" s="87"/>
      <c r="U13" s="87"/>
      <c r="V13" s="87"/>
      <c r="W13" s="87"/>
      <c r="X13" s="87"/>
      <c r="Y13" s="87"/>
      <c r="Z13" s="87"/>
      <c r="AA13" s="87"/>
      <c r="AB13" s="87"/>
    </row>
    <row r="14" spans="1:28" ht="19.5" customHeight="1">
      <c r="A14" s="331" t="s">
        <v>1558</v>
      </c>
      <c r="B14" s="331"/>
      <c r="C14" s="331"/>
      <c r="D14" s="331"/>
      <c r="E14" s="73" t="s">
        <v>1142</v>
      </c>
      <c r="F14" s="207" t="s">
        <v>968</v>
      </c>
      <c r="G14" s="104"/>
      <c r="H14" s="73"/>
      <c r="I14" s="106"/>
    </row>
    <row r="15" spans="1:28" ht="127.5" customHeight="1">
      <c r="B15" s="323" t="s">
        <v>1613</v>
      </c>
      <c r="C15" s="323"/>
      <c r="D15" s="323"/>
      <c r="E15" s="73" t="s">
        <v>1143</v>
      </c>
      <c r="F15" s="207" t="s">
        <v>968</v>
      </c>
      <c r="G15" s="104">
        <v>1</v>
      </c>
      <c r="H15" s="73" t="s">
        <v>979</v>
      </c>
      <c r="I15" s="73"/>
    </row>
    <row r="16" spans="1:28" ht="51.75" customHeight="1">
      <c r="B16" s="323" t="s">
        <v>1627</v>
      </c>
      <c r="C16" s="323"/>
      <c r="D16" s="323"/>
      <c r="E16" s="73" t="s">
        <v>981</v>
      </c>
      <c r="F16" s="207" t="s">
        <v>968</v>
      </c>
      <c r="G16" s="104"/>
      <c r="H16" s="73"/>
      <c r="I16" s="106"/>
    </row>
    <row r="17" spans="1:28" ht="57.75" customHeight="1">
      <c r="C17" s="323" t="s">
        <v>1628</v>
      </c>
      <c r="D17" s="323"/>
      <c r="E17" s="73" t="s">
        <v>983</v>
      </c>
      <c r="F17" s="207" t="s">
        <v>968</v>
      </c>
      <c r="G17" s="104">
        <f>IF(F17="Sí",(1/8),0)</f>
        <v>0.125</v>
      </c>
      <c r="H17" s="107" t="s">
        <v>984</v>
      </c>
    </row>
    <row r="18" spans="1:28" ht="48" customHeight="1">
      <c r="C18" s="323" t="s">
        <v>1629</v>
      </c>
      <c r="D18" s="323"/>
      <c r="E18" s="73" t="s">
        <v>986</v>
      </c>
      <c r="F18" s="207" t="s">
        <v>968</v>
      </c>
      <c r="G18" s="104">
        <f t="shared" ref="G18:G19" si="0">IF(F18="Sí",(1/8),0)</f>
        <v>0.125</v>
      </c>
    </row>
    <row r="19" spans="1:28" ht="73.5" customHeight="1">
      <c r="C19" s="323" t="s">
        <v>1630</v>
      </c>
      <c r="D19" s="323"/>
      <c r="E19" s="73" t="s">
        <v>988</v>
      </c>
      <c r="F19" s="207" t="s">
        <v>968</v>
      </c>
      <c r="G19" s="104">
        <f t="shared" si="0"/>
        <v>0.125</v>
      </c>
    </row>
    <row r="20" spans="1:28" ht="77.25" customHeight="1">
      <c r="C20" s="323" t="s">
        <v>1631</v>
      </c>
      <c r="D20" s="323"/>
      <c r="E20" s="73" t="s">
        <v>990</v>
      </c>
      <c r="F20" s="207" t="s">
        <v>991</v>
      </c>
      <c r="G20" s="104"/>
    </row>
    <row r="21" spans="1:28" ht="43.5" customHeight="1">
      <c r="D21" s="195" t="s">
        <v>1632</v>
      </c>
      <c r="E21" s="73" t="s">
        <v>993</v>
      </c>
      <c r="F21" s="207" t="s">
        <v>968</v>
      </c>
      <c r="G21" s="104">
        <f>IF(F21="Sí",(1/8),0)</f>
        <v>0.125</v>
      </c>
      <c r="H21" s="107" t="s">
        <v>984</v>
      </c>
      <c r="I21" s="61" t="s">
        <v>994</v>
      </c>
    </row>
    <row r="22" spans="1:28" ht="64.5" customHeight="1">
      <c r="C22" s="323" t="s">
        <v>1633</v>
      </c>
      <c r="D22" s="323"/>
      <c r="E22" s="73" t="s">
        <v>996</v>
      </c>
      <c r="F22" s="207" t="s">
        <v>997</v>
      </c>
      <c r="G22" s="104">
        <f>IF(F22="No",(1/8),0)</f>
        <v>0.125</v>
      </c>
    </row>
    <row r="23" spans="1:28" ht="91.5" customHeight="1">
      <c r="C23" s="323" t="s">
        <v>1634</v>
      </c>
      <c r="D23" s="323"/>
      <c r="E23" s="176" t="s">
        <v>1637</v>
      </c>
      <c r="F23" s="207" t="s">
        <v>968</v>
      </c>
      <c r="G23" s="104">
        <f>IF(F23="Sí",(1/8),0)</f>
        <v>0.125</v>
      </c>
    </row>
    <row r="24" spans="1:28" ht="72" customHeight="1">
      <c r="C24" s="323" t="s">
        <v>1635</v>
      </c>
      <c r="D24" s="323"/>
      <c r="E24" s="73" t="s">
        <v>1001</v>
      </c>
      <c r="F24" s="207" t="s">
        <v>968</v>
      </c>
      <c r="G24" s="104">
        <f t="shared" ref="G24:G25" si="1">IF(F24="Sí",(1/8),0)</f>
        <v>0.125</v>
      </c>
    </row>
    <row r="25" spans="1:28" ht="45" customHeight="1">
      <c r="C25" s="323" t="s">
        <v>1636</v>
      </c>
      <c r="D25" s="323"/>
      <c r="E25" s="73" t="s">
        <v>1003</v>
      </c>
      <c r="F25" s="207" t="s">
        <v>968</v>
      </c>
      <c r="G25" s="104">
        <f t="shared" si="1"/>
        <v>0.125</v>
      </c>
    </row>
    <row r="26" spans="1:28" ht="22.2" customHeight="1">
      <c r="A26" s="329" t="s">
        <v>1563</v>
      </c>
      <c r="B26" s="329"/>
      <c r="C26" s="329"/>
      <c r="D26" s="329"/>
      <c r="E26" s="110" t="s">
        <v>1144</v>
      </c>
      <c r="F26" s="211" t="s">
        <v>968</v>
      </c>
      <c r="G26" s="111">
        <f>IF(F26="Sí",1,0)</f>
        <v>1</v>
      </c>
      <c r="H26" s="110"/>
      <c r="I26" s="134"/>
      <c r="J26" s="108"/>
      <c r="K26" s="108"/>
      <c r="L26" s="108"/>
      <c r="M26" s="108"/>
      <c r="N26" s="108"/>
      <c r="O26" s="108"/>
      <c r="P26" s="108"/>
      <c r="Q26" s="108"/>
      <c r="R26" s="108"/>
      <c r="S26" s="108"/>
      <c r="T26" s="108"/>
      <c r="U26" s="108"/>
      <c r="V26" s="108"/>
      <c r="W26" s="108"/>
      <c r="X26" s="108"/>
      <c r="Y26" s="108"/>
      <c r="Z26" s="108"/>
      <c r="AA26" s="108"/>
      <c r="AB26" s="108"/>
    </row>
    <row r="27" spans="1:28" ht="18" customHeight="1">
      <c r="E27" s="34"/>
      <c r="F27" s="34"/>
      <c r="G27" s="34"/>
      <c r="H27" s="34"/>
      <c r="I27" s="34"/>
    </row>
    <row r="28" spans="1:28" ht="18" customHeight="1">
      <c r="A28" s="97"/>
      <c r="B28" s="194"/>
      <c r="C28" s="194"/>
      <c r="D28" s="98" t="s">
        <v>970</v>
      </c>
      <c r="E28" s="99"/>
      <c r="F28" s="100" t="str">
        <f>IF((SUM(G14:G26)&gt;=1), "Actividad que se ajusta a los Criterios Técnicos de Selección","Actividad que NO se ajusta a los Criterios Técnicos de Selección")</f>
        <v>Actividad que se ajusta a los Criterios Técnicos de Selección</v>
      </c>
      <c r="G28" s="100"/>
      <c r="H28" s="101"/>
    </row>
    <row r="29" spans="1:28" ht="18" customHeight="1">
      <c r="A29" s="102"/>
      <c r="B29" s="194"/>
      <c r="C29" s="194"/>
      <c r="D29" s="98" t="s">
        <v>971</v>
      </c>
      <c r="E29" s="99"/>
      <c r="F29" s="100" t="str">
        <f>IF((F28="Actividad que se ajusta a los Criterios Técnicos de Selección"),"Contribución sustancial a la Mitigación del Cambio Climático","La actividad no puede demostrar, total o parcialmente, la CS al objetivo 1")</f>
        <v>Contribución sustancial a la Mitigación del Cambio Climático</v>
      </c>
      <c r="G29" s="100"/>
      <c r="H29" s="116"/>
    </row>
    <row r="30" spans="1:28" ht="30" customHeight="1"/>
    <row r="31" spans="1:28" ht="27" customHeight="1">
      <c r="N31" s="120"/>
    </row>
    <row r="32" spans="1:28"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4">
    <mergeCell ref="D7:G7"/>
    <mergeCell ref="D8:K8"/>
    <mergeCell ref="A14:D14"/>
    <mergeCell ref="A26:D26"/>
    <mergeCell ref="B15:D15"/>
    <mergeCell ref="B16:D16"/>
    <mergeCell ref="C17:D17"/>
    <mergeCell ref="C18:D18"/>
    <mergeCell ref="C19:D19"/>
    <mergeCell ref="C20:D20"/>
    <mergeCell ref="C22:D22"/>
    <mergeCell ref="C23:D23"/>
    <mergeCell ref="C24:D24"/>
    <mergeCell ref="C25:D25"/>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Selecciona una opción" xr:uid="{00000000-0002-0000-1400-000000000000}">
          <x14:formula1>
            <xm:f>Respuesta!$A$2:$A$4</xm:f>
          </x14:formula1>
          <xm:sqref>F14:F19 F21:F26</xm:sqref>
        </x14:dataValidation>
        <x14:dataValidation type="list" allowBlank="1" showInputMessage="1" showErrorMessage="1" prompt="Selecciona una opción" xr:uid="{00000000-0002-0000-1400-000001000000}">
          <x14:formula1>
            <xm:f>Respuesta!$A$5:$A$7</xm:f>
          </x14:formula1>
          <xm:sqref>F20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998"/>
  <sheetViews>
    <sheetView showGridLines="0" zoomScale="70" zoomScaleNormal="70" workbookViewId="0">
      <pane ySplit="4" topLeftCell="A5" activePane="bottomLeft" state="frozen"/>
      <selection pane="bottomLeft" activeCell="A8" sqref="A8:XFD9"/>
    </sheetView>
  </sheetViews>
  <sheetFormatPr baseColWidth="10" defaultColWidth="14.44140625" defaultRowHeight="15" customHeight="1"/>
  <cols>
    <col min="1" max="1" width="6" customWidth="1"/>
    <col min="2" max="2" width="9.44140625" customWidth="1"/>
    <col min="3" max="3" width="79.6640625" customWidth="1"/>
    <col min="4" max="4" width="57.33203125" customWidth="1"/>
    <col min="5" max="5" width="45.5546875" customWidth="1"/>
    <col min="6" max="6" width="36" customWidth="1"/>
    <col min="7" max="7" width="34.44140625" customWidth="1"/>
    <col min="8" max="9" width="20.5546875" customWidth="1"/>
    <col min="10" max="10" width="43.5546875" customWidth="1"/>
    <col min="11" max="11" width="34.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1145</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1146</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F5" s="82"/>
    </row>
    <row r="6" spans="1:26" ht="14.25" customHeight="1">
      <c r="A6" s="83"/>
      <c r="B6" s="84" t="s">
        <v>957</v>
      </c>
      <c r="C6" s="84"/>
      <c r="D6" s="85"/>
      <c r="E6" s="85"/>
      <c r="F6" s="85"/>
      <c r="G6" s="84"/>
      <c r="H6" s="85"/>
      <c r="I6" s="83"/>
      <c r="J6" s="83"/>
      <c r="K6" s="83"/>
      <c r="L6" s="83"/>
      <c r="M6" s="83"/>
      <c r="N6" s="83"/>
      <c r="O6" s="86"/>
      <c r="P6" s="83"/>
      <c r="Q6" s="83"/>
      <c r="R6" s="83"/>
      <c r="S6" s="83"/>
      <c r="T6" s="83"/>
      <c r="U6" s="83"/>
      <c r="V6" s="83"/>
      <c r="W6" s="83"/>
      <c r="X6" s="83"/>
      <c r="Y6" s="83"/>
      <c r="Z6" s="83"/>
    </row>
    <row r="7" spans="1:26" ht="33.450000000000003" customHeight="1">
      <c r="B7" s="320" t="s">
        <v>1702</v>
      </c>
      <c r="C7" s="320"/>
      <c r="D7" s="320"/>
      <c r="E7" s="320"/>
      <c r="F7" s="7"/>
      <c r="G7" s="7"/>
      <c r="H7" s="7"/>
      <c r="I7" s="7"/>
      <c r="N7" s="61"/>
    </row>
    <row r="8" spans="1:26" ht="14.25" customHeight="1">
      <c r="A8" s="87"/>
      <c r="B8" s="88" t="s">
        <v>959</v>
      </c>
      <c r="C8" s="88"/>
      <c r="D8" s="88"/>
      <c r="E8" s="88"/>
      <c r="F8" s="88"/>
      <c r="G8" s="88"/>
      <c r="H8" s="87"/>
      <c r="I8" s="87"/>
      <c r="J8" s="87"/>
      <c r="K8" s="87"/>
      <c r="L8" s="87"/>
      <c r="M8" s="87"/>
      <c r="N8" s="87"/>
      <c r="O8" s="87"/>
      <c r="P8" s="87"/>
      <c r="Q8" s="87"/>
      <c r="R8" s="87"/>
      <c r="S8" s="87"/>
      <c r="T8" s="87"/>
      <c r="U8" s="87"/>
      <c r="V8" s="87"/>
      <c r="W8" s="87"/>
      <c r="X8" s="87"/>
      <c r="Y8" s="87"/>
      <c r="Z8" s="87"/>
    </row>
    <row r="9" spans="1:26" ht="14.25" customHeight="1">
      <c r="B9" s="11" t="s">
        <v>1128</v>
      </c>
      <c r="C9" s="120"/>
    </row>
    <row r="10" spans="1:26" ht="14.25" customHeight="1">
      <c r="B10" s="11"/>
      <c r="C10" s="120"/>
    </row>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37.200000000000003" customHeight="1">
      <c r="A12" s="92"/>
      <c r="B12" s="93" t="s">
        <v>966</v>
      </c>
      <c r="C12" s="94" t="s">
        <v>1147</v>
      </c>
      <c r="D12" s="209" t="s">
        <v>997</v>
      </c>
      <c r="E12" s="95">
        <f>IF(D12="Sí",1,0)</f>
        <v>0</v>
      </c>
      <c r="F12" s="94" t="s">
        <v>1148</v>
      </c>
      <c r="G12" s="131"/>
      <c r="H12" s="92"/>
      <c r="I12" s="92"/>
      <c r="J12" s="92"/>
      <c r="K12" s="92"/>
      <c r="L12" s="92"/>
      <c r="M12" s="92"/>
      <c r="N12" s="92"/>
      <c r="O12" s="92"/>
      <c r="P12" s="92"/>
      <c r="Q12" s="92"/>
      <c r="R12" s="92"/>
      <c r="S12" s="92"/>
      <c r="T12" s="92"/>
      <c r="U12" s="92"/>
      <c r="V12" s="92"/>
      <c r="W12" s="92"/>
      <c r="X12" s="92"/>
      <c r="Y12" s="92"/>
      <c r="Z12" s="92"/>
    </row>
    <row r="13" spans="1:26" ht="18" customHeight="1">
      <c r="C13" s="34"/>
      <c r="D13" s="34"/>
      <c r="E13" s="34"/>
      <c r="F13" s="34"/>
      <c r="G13" s="34"/>
    </row>
    <row r="14" spans="1:26" ht="18" customHeight="1">
      <c r="A14" s="97"/>
      <c r="B14" s="98" t="s">
        <v>970</v>
      </c>
      <c r="C14" s="99"/>
      <c r="D14" s="100" t="str">
        <f>IF((SUM(E12)=1), "Actividad que se ajusta a los Criterios Técnicos de Selección","Actividad que NO se ajusta a los Criterios Técnicos de Selección")</f>
        <v>Actividad que NO se ajusta a los Criterios Técnicos de Selección</v>
      </c>
      <c r="E14" s="100"/>
      <c r="F14" s="101"/>
    </row>
    <row r="15" spans="1:26" ht="18" customHeight="1">
      <c r="A15" s="102"/>
      <c r="B15" s="98" t="s">
        <v>971</v>
      </c>
      <c r="C15" s="99"/>
      <c r="D15" s="224" t="str">
        <f>IF((D14="Actividad que se ajusta a los Criterios Técnicos de Selección"),"De transición a la Mitigación del Cambio Climático","La actividad no puede demostrar, total o parcialmente, la CS al objetivo 1")</f>
        <v>La actividad no puede demostrar, total o parcialmente, la CS al objetivo 1</v>
      </c>
      <c r="E15" s="100"/>
      <c r="F15" s="116"/>
    </row>
    <row r="16" spans="1:26" ht="30" customHeight="1"/>
    <row r="17" spans="12:12" ht="30" customHeight="1"/>
    <row r="18" spans="12:12" ht="27" customHeight="1">
      <c r="L18" s="120"/>
    </row>
    <row r="19" spans="12:12" ht="14.25" customHeight="1"/>
    <row r="20" spans="12:12" ht="14.25" customHeight="1"/>
    <row r="21" spans="12:12" ht="14.25" customHeight="1"/>
    <row r="22" spans="12:12" ht="14.25" customHeight="1"/>
    <row r="23" spans="12:12" ht="14.25" customHeight="1"/>
    <row r="24" spans="12:12" ht="14.25" customHeight="1"/>
    <row r="25" spans="12:12" ht="14.25" customHeight="1"/>
    <row r="26" spans="12:12" ht="14.25" customHeight="1"/>
    <row r="27" spans="12:12" ht="14.25" customHeight="1"/>
    <row r="28" spans="12:12" ht="14.25" customHeight="1"/>
    <row r="29" spans="12:12" ht="14.25" customHeight="1"/>
    <row r="30" spans="12:12" ht="14.25" customHeight="1"/>
    <row r="31" spans="12:12" ht="14.25" customHeight="1"/>
    <row r="32" spans="12:1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1">
    <mergeCell ref="B7:E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1500-000000000000}">
          <x14:formula1>
            <xm:f>Respuesta!$A$2:$A$4</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998"/>
  <sheetViews>
    <sheetView showGridLines="0" zoomScale="55" zoomScaleNormal="55" workbookViewId="0">
      <pane ySplit="4" topLeftCell="A5" activePane="bottomLeft" state="frozen"/>
      <selection pane="bottomLeft" activeCell="A8" sqref="A8:XFD9"/>
    </sheetView>
  </sheetViews>
  <sheetFormatPr baseColWidth="10" defaultColWidth="14.44140625" defaultRowHeight="15" customHeight="1"/>
  <cols>
    <col min="1" max="1" width="4" customWidth="1"/>
    <col min="2" max="2" width="5.5546875" customWidth="1"/>
    <col min="3" max="3" width="79.6640625" customWidth="1"/>
    <col min="4" max="4" width="63.5546875" customWidth="1"/>
    <col min="5" max="5" width="59" customWidth="1"/>
    <col min="6" max="6" width="46.44140625" customWidth="1"/>
    <col min="7" max="7" width="34.44140625" customWidth="1"/>
    <col min="8" max="9" width="20.5546875" customWidth="1"/>
    <col min="10" max="10" width="43.5546875" customWidth="1"/>
    <col min="11" max="11" width="34.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1149</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1150</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F5" s="82"/>
    </row>
    <row r="6" spans="1:26" ht="14.25" customHeight="1">
      <c r="A6" s="83"/>
      <c r="B6" s="84" t="s">
        <v>957</v>
      </c>
      <c r="C6" s="84"/>
      <c r="D6" s="85"/>
      <c r="E6" s="85"/>
      <c r="F6" s="85"/>
      <c r="G6" s="84"/>
      <c r="H6" s="85"/>
      <c r="I6" s="83"/>
      <c r="J6" s="83"/>
      <c r="K6" s="83"/>
      <c r="L6" s="83"/>
      <c r="M6" s="83"/>
      <c r="N6" s="83"/>
      <c r="O6" s="86"/>
      <c r="P6" s="83"/>
      <c r="Q6" s="83"/>
      <c r="R6" s="83"/>
      <c r="S6" s="83"/>
      <c r="T6" s="83"/>
      <c r="U6" s="83"/>
      <c r="V6" s="83"/>
      <c r="W6" s="83"/>
      <c r="X6" s="83"/>
      <c r="Y6" s="83"/>
      <c r="Z6" s="83"/>
    </row>
    <row r="7" spans="1:26" ht="43.5" customHeight="1">
      <c r="B7" s="320" t="s">
        <v>1703</v>
      </c>
      <c r="C7" s="320"/>
      <c r="D7" s="320"/>
      <c r="E7" s="320"/>
      <c r="F7" s="7"/>
      <c r="G7" s="7"/>
      <c r="H7" s="7"/>
      <c r="I7" s="7"/>
      <c r="N7" s="61"/>
    </row>
    <row r="8" spans="1:26" ht="14.25" customHeight="1">
      <c r="A8" s="87"/>
      <c r="B8" s="88" t="s">
        <v>959</v>
      </c>
      <c r="C8" s="88"/>
      <c r="D8" s="88"/>
      <c r="E8" s="88"/>
      <c r="F8" s="88"/>
      <c r="G8" s="88"/>
      <c r="H8" s="87"/>
      <c r="I8" s="87"/>
      <c r="J8" s="87"/>
      <c r="K8" s="87"/>
      <c r="L8" s="87"/>
      <c r="M8" s="87"/>
      <c r="N8" s="87"/>
      <c r="O8" s="87"/>
      <c r="P8" s="87"/>
      <c r="Q8" s="87"/>
      <c r="R8" s="87"/>
      <c r="S8" s="87"/>
      <c r="T8" s="87"/>
      <c r="U8" s="87"/>
      <c r="V8" s="87"/>
      <c r="W8" s="87"/>
      <c r="X8" s="87"/>
      <c r="Y8" s="87"/>
      <c r="Z8" s="87"/>
    </row>
    <row r="9" spans="1:26" ht="14.25" customHeight="1">
      <c r="B9" s="11" t="s">
        <v>1128</v>
      </c>
      <c r="C9" s="120"/>
    </row>
    <row r="10" spans="1:26" ht="14.25" customHeight="1">
      <c r="B10" s="11"/>
      <c r="C10" s="120"/>
    </row>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36" customHeight="1">
      <c r="A12" s="331" t="s">
        <v>1558</v>
      </c>
      <c r="B12" s="331"/>
      <c r="C12" s="73" t="s">
        <v>1151</v>
      </c>
      <c r="D12" s="207" t="s">
        <v>968</v>
      </c>
      <c r="E12" s="104">
        <f>IF(D12="Sí",1,0)</f>
        <v>1</v>
      </c>
      <c r="F12" s="73"/>
      <c r="G12" s="106"/>
    </row>
    <row r="13" spans="1:26" ht="46.5" customHeight="1">
      <c r="A13" s="323" t="s">
        <v>1563</v>
      </c>
      <c r="B13" s="323"/>
      <c r="C13" s="73" t="s">
        <v>1152</v>
      </c>
      <c r="D13" s="207" t="s">
        <v>997</v>
      </c>
      <c r="E13" s="104">
        <f>IF(D13="Sí",1,0)</f>
        <v>0</v>
      </c>
      <c r="F13" s="73"/>
      <c r="G13" s="106"/>
    </row>
    <row r="14" spans="1:26" ht="61.95" customHeight="1">
      <c r="B14" s="195" t="s">
        <v>1615</v>
      </c>
      <c r="C14" s="73" t="s">
        <v>1153</v>
      </c>
      <c r="D14" s="207" t="s">
        <v>997</v>
      </c>
      <c r="E14" s="104">
        <f>IF(D14="Sí",1,0)</f>
        <v>0</v>
      </c>
      <c r="F14" s="73" t="s">
        <v>1131</v>
      </c>
      <c r="G14" s="135"/>
    </row>
    <row r="15" spans="1:26" ht="37.200000000000003" customHeight="1">
      <c r="A15" s="323" t="s">
        <v>1581</v>
      </c>
      <c r="B15" s="323"/>
      <c r="C15" s="73" t="s">
        <v>1154</v>
      </c>
      <c r="D15" s="207" t="s">
        <v>997</v>
      </c>
      <c r="E15" s="104">
        <f>IF(D15="Sí",1,0)</f>
        <v>0</v>
      </c>
      <c r="F15" s="73" t="s">
        <v>1155</v>
      </c>
      <c r="G15" s="106"/>
    </row>
    <row r="16" spans="1:26" ht="49.2" customHeight="1">
      <c r="B16" s="195" t="s">
        <v>1638</v>
      </c>
      <c r="C16" s="73" t="s">
        <v>1156</v>
      </c>
      <c r="D16" s="207" t="s">
        <v>997</v>
      </c>
      <c r="E16" s="104">
        <f t="shared" ref="E16:E18" si="0">IF(D16="Sí",1,0)</f>
        <v>0</v>
      </c>
      <c r="F16" s="73" t="s">
        <v>1131</v>
      </c>
      <c r="G16" s="106"/>
    </row>
    <row r="17" spans="1:26" ht="47.7" customHeight="1">
      <c r="A17" s="323" t="s">
        <v>1582</v>
      </c>
      <c r="B17" s="323"/>
      <c r="C17" s="73" t="s">
        <v>1157</v>
      </c>
      <c r="D17" s="207" t="s">
        <v>968</v>
      </c>
      <c r="E17" s="104">
        <f t="shared" si="0"/>
        <v>1</v>
      </c>
      <c r="F17" s="225" t="s">
        <v>1158</v>
      </c>
      <c r="G17" s="106"/>
    </row>
    <row r="18" spans="1:26" ht="60" customHeight="1">
      <c r="A18" s="329" t="s">
        <v>1585</v>
      </c>
      <c r="B18" s="329"/>
      <c r="C18" s="136" t="s">
        <v>1159</v>
      </c>
      <c r="D18" s="208" t="s">
        <v>968</v>
      </c>
      <c r="E18" s="124">
        <f t="shared" si="0"/>
        <v>1</v>
      </c>
      <c r="F18" s="226" t="s">
        <v>1158</v>
      </c>
      <c r="G18" s="108"/>
      <c r="H18" s="108"/>
      <c r="I18" s="108"/>
      <c r="J18" s="108"/>
      <c r="K18" s="108"/>
      <c r="L18" s="108"/>
      <c r="M18" s="108"/>
      <c r="N18" s="108"/>
      <c r="O18" s="108"/>
      <c r="P18" s="108"/>
      <c r="Q18" s="108"/>
      <c r="R18" s="108"/>
      <c r="S18" s="108"/>
      <c r="T18" s="108"/>
      <c r="U18" s="108"/>
      <c r="V18" s="108"/>
      <c r="W18" s="108"/>
      <c r="X18" s="108"/>
      <c r="Y18" s="108"/>
      <c r="Z18" s="108"/>
    </row>
    <row r="19" spans="1:26" ht="18" customHeight="1">
      <c r="C19" s="34"/>
      <c r="D19" s="34"/>
      <c r="E19" s="34"/>
      <c r="F19" s="34"/>
      <c r="G19" s="34"/>
    </row>
    <row r="20" spans="1:26" ht="18" customHeight="1">
      <c r="A20" s="97"/>
      <c r="B20" s="98" t="s">
        <v>970</v>
      </c>
      <c r="C20" s="99"/>
      <c r="D20" s="100" t="str">
        <f>IF((SUM(E12:E18)&gt;=3), "Actividad que se ajusta a los Criterios Técnicos de Selección","Actividad que NO se ajusta a los Criterios Técnicos de Selección")</f>
        <v>Actividad que se ajusta a los Criterios Técnicos de Selección</v>
      </c>
      <c r="E20" s="100"/>
      <c r="F20" s="101"/>
    </row>
    <row r="21" spans="1:26" ht="18" customHeight="1">
      <c r="A21" s="97"/>
      <c r="B21" s="98" t="s">
        <v>971</v>
      </c>
      <c r="C21" s="99"/>
      <c r="D21" s="224" t="str">
        <f>IF((D20="Actividad que se ajusta a los Criterios Técnicos de Selección"),"De transición a la Mitigación del Cambio Climático","La actividad no puede demostrar, total o parcialmente, la CS al objetivo 1")</f>
        <v>De transición a la Mitigación del Cambio Climático</v>
      </c>
      <c r="E21" s="100"/>
      <c r="F21" s="116"/>
    </row>
    <row r="22" spans="1:26" ht="30" customHeight="1"/>
    <row r="23" spans="1:26" ht="27" customHeight="1">
      <c r="L23" s="120"/>
    </row>
    <row r="24" spans="1:26" ht="14.25" customHeight="1"/>
    <row r="25" spans="1:26" ht="14.25" customHeight="1"/>
    <row r="26" spans="1:26" ht="14.25" customHeight="1"/>
    <row r="27" spans="1:26" ht="14.25" customHeight="1"/>
    <row r="28" spans="1:26" ht="14.25" customHeight="1"/>
    <row r="29" spans="1:26" ht="14.25" customHeight="1"/>
    <row r="30" spans="1:26" ht="14.25" customHeight="1"/>
    <row r="31" spans="1:26" ht="14.25" customHeight="1"/>
    <row r="32" spans="1: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6">
    <mergeCell ref="B7:E7"/>
    <mergeCell ref="A18:B18"/>
    <mergeCell ref="A12:B12"/>
    <mergeCell ref="A13:B13"/>
    <mergeCell ref="A15:B15"/>
    <mergeCell ref="A17:B1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1600-000000000000}">
          <x14:formula1>
            <xm:f>Respuesta!$A$2:$A$4</xm:f>
          </x14:formula1>
          <xm:sqref>D12:D18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998"/>
  <sheetViews>
    <sheetView showGridLines="0" zoomScale="70" zoomScaleNormal="70" workbookViewId="0">
      <pane ySplit="4" topLeftCell="A5" activePane="bottomLeft" state="frozen"/>
      <selection pane="bottomLeft" activeCell="A8" sqref="A8:XFD9"/>
    </sheetView>
  </sheetViews>
  <sheetFormatPr baseColWidth="10" defaultColWidth="14.44140625" defaultRowHeight="15" customHeight="1"/>
  <cols>
    <col min="1" max="1" width="6" customWidth="1"/>
    <col min="2" max="2" width="9.44140625" customWidth="1"/>
    <col min="3" max="3" width="138.6640625" customWidth="1"/>
    <col min="4" max="4" width="63.5546875" customWidth="1"/>
    <col min="5" max="5" width="45.5546875" customWidth="1"/>
    <col min="6" max="6" width="36" customWidth="1"/>
    <col min="7" max="7" width="34.44140625" customWidth="1"/>
    <col min="8" max="9" width="20.5546875" customWidth="1"/>
    <col min="10" max="10" width="43.554687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1160</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1161</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F5" s="82"/>
    </row>
    <row r="6" spans="1:26" ht="14.25" customHeight="1">
      <c r="A6" s="83"/>
      <c r="B6" s="84" t="s">
        <v>957</v>
      </c>
      <c r="C6" s="84"/>
      <c r="D6" s="85"/>
      <c r="E6" s="85"/>
      <c r="F6" s="85"/>
      <c r="G6" s="84"/>
      <c r="H6" s="85"/>
      <c r="I6" s="83"/>
      <c r="J6" s="83"/>
      <c r="K6" s="83"/>
      <c r="L6" s="83"/>
      <c r="M6" s="83"/>
      <c r="N6" s="83"/>
      <c r="O6" s="86"/>
      <c r="P6" s="83"/>
      <c r="Q6" s="83"/>
      <c r="R6" s="83"/>
      <c r="S6" s="83"/>
      <c r="T6" s="83"/>
      <c r="U6" s="83"/>
      <c r="V6" s="83"/>
      <c r="W6" s="83"/>
      <c r="X6" s="83"/>
      <c r="Y6" s="83"/>
      <c r="Z6" s="83"/>
    </row>
    <row r="7" spans="1:26" ht="18" customHeight="1">
      <c r="B7" s="7" t="s">
        <v>974</v>
      </c>
      <c r="C7" s="7"/>
      <c r="D7" s="7"/>
      <c r="E7" s="34"/>
      <c r="F7" s="7"/>
      <c r="G7" s="7"/>
      <c r="H7" s="7"/>
      <c r="I7" s="7"/>
      <c r="N7" s="61"/>
    </row>
    <row r="8" spans="1:26" ht="14.25" customHeight="1">
      <c r="A8" s="87"/>
      <c r="B8" s="88" t="s">
        <v>959</v>
      </c>
      <c r="C8" s="88"/>
      <c r="D8" s="88"/>
      <c r="E8" s="88"/>
      <c r="F8" s="88"/>
      <c r="G8" s="88"/>
      <c r="H8" s="87"/>
      <c r="I8" s="87"/>
      <c r="J8" s="87"/>
      <c r="K8" s="87"/>
      <c r="L8" s="87"/>
      <c r="M8" s="87"/>
      <c r="N8" s="87"/>
      <c r="O8" s="87"/>
      <c r="P8" s="87"/>
      <c r="Q8" s="87"/>
      <c r="R8" s="87"/>
      <c r="S8" s="87"/>
      <c r="T8" s="87"/>
      <c r="U8" s="87"/>
      <c r="V8" s="87"/>
      <c r="W8" s="87"/>
      <c r="X8" s="87"/>
      <c r="Y8" s="87"/>
      <c r="Z8" s="87"/>
    </row>
    <row r="9" spans="1:26" ht="14.25" customHeight="1">
      <c r="B9" s="34"/>
      <c r="C9" s="34"/>
      <c r="D9" s="34"/>
      <c r="E9" s="34"/>
      <c r="F9" s="34"/>
      <c r="G9" s="34"/>
    </row>
    <row r="10" spans="1:26" ht="14.25" customHeight="1"/>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48" customHeight="1">
      <c r="A12" s="92"/>
      <c r="B12" s="93" t="s">
        <v>966</v>
      </c>
      <c r="C12" s="94" t="s">
        <v>1162</v>
      </c>
      <c r="D12" s="214" t="s">
        <v>997</v>
      </c>
      <c r="E12" s="95">
        <f>IF(D12="Sí",1,0)</f>
        <v>0</v>
      </c>
      <c r="F12" s="96"/>
      <c r="G12" s="96"/>
      <c r="H12" s="92"/>
      <c r="I12" s="92"/>
      <c r="J12" s="92"/>
      <c r="K12" s="92"/>
      <c r="L12" s="92"/>
      <c r="M12" s="92"/>
      <c r="N12" s="92"/>
      <c r="O12" s="92"/>
      <c r="P12" s="92"/>
      <c r="Q12" s="92"/>
      <c r="R12" s="92"/>
      <c r="S12" s="92"/>
      <c r="T12" s="92"/>
      <c r="U12" s="92"/>
      <c r="V12" s="92"/>
      <c r="W12" s="92"/>
      <c r="X12" s="92"/>
      <c r="Y12" s="92"/>
      <c r="Z12" s="92"/>
    </row>
    <row r="13" spans="1:26" ht="18" customHeight="1">
      <c r="C13" s="34"/>
      <c r="D13" s="34"/>
      <c r="E13" s="34"/>
      <c r="F13" s="34"/>
      <c r="G13" s="34"/>
    </row>
    <row r="14" spans="1:26" ht="18" customHeight="1">
      <c r="A14" s="137"/>
      <c r="B14" s="98" t="s">
        <v>970</v>
      </c>
      <c r="C14" s="99"/>
      <c r="D14" s="100" t="str">
        <f>IF(SUM(E12)=1, "Actividad que se ajusta a los Criterios Técnicos de Selección","Actividad que NO se ajusta a los Criterios Técnicos de Selección")</f>
        <v>Actividad que NO se ajusta a los Criterios Técnicos de Selección</v>
      </c>
      <c r="E14" s="100"/>
      <c r="F14" s="101"/>
    </row>
    <row r="15" spans="1:26" ht="18" customHeight="1">
      <c r="A15" s="97"/>
      <c r="B15" s="98" t="s">
        <v>971</v>
      </c>
      <c r="C15" s="99"/>
      <c r="D15" s="100" t="str">
        <f>IF((D14="Actividad que se ajusta a los Criterios Técnicos de Selección"),"Contribución sustancial a la Mitigación del Cambio Climático","La actividad no puede demostrar, total o parcialmente, la CS al objetivo 1")</f>
        <v>La actividad no puede demostrar, total o parcialmente, la CS al objetivo 1</v>
      </c>
      <c r="E15" s="100"/>
      <c r="F15" s="116"/>
    </row>
    <row r="16" spans="1:26" ht="22.5" customHeight="1"/>
    <row r="17" spans="3:7" ht="32.25" customHeight="1">
      <c r="C17" s="34"/>
      <c r="D17" s="34"/>
      <c r="E17" s="34"/>
      <c r="F17" s="34"/>
      <c r="G17" s="34"/>
    </row>
    <row r="18" spans="3:7" ht="47.25" customHeight="1"/>
    <row r="19" spans="3:7" ht="78" customHeight="1"/>
    <row r="20" spans="3:7" ht="14.25" customHeight="1"/>
    <row r="21" spans="3:7" ht="14.25" customHeight="1"/>
    <row r="22" spans="3:7" ht="14.25" customHeight="1"/>
    <row r="23" spans="3:7" ht="14.25" customHeight="1"/>
    <row r="24" spans="3:7" ht="14.25" customHeight="1"/>
    <row r="25" spans="3:7" ht="78" customHeight="1"/>
    <row r="26" spans="3:7" ht="93" customHeight="1"/>
    <row r="27" spans="3:7" ht="80.25" customHeight="1"/>
    <row r="28" spans="3:7" ht="30" customHeight="1"/>
    <row r="29" spans="3:7" ht="14.25" customHeight="1"/>
    <row r="30" spans="3:7" ht="14.25" customHeight="1"/>
    <row r="31" spans="3:7" ht="14.25" customHeight="1"/>
    <row r="32" spans="3: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1700-000000000000}">
          <x14:formula1>
            <xm:f>Respuesta!$A$2:$A$4</xm:f>
          </x14:formula1>
          <xm:sqref>D12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998"/>
  <sheetViews>
    <sheetView showGridLines="0" zoomScale="55" zoomScaleNormal="55" workbookViewId="0">
      <pane ySplit="4" topLeftCell="A5" activePane="bottomLeft" state="frozen"/>
      <selection pane="bottomLeft" activeCell="A8" sqref="A8:XFD9"/>
    </sheetView>
  </sheetViews>
  <sheetFormatPr baseColWidth="10" defaultColWidth="14.44140625" defaultRowHeight="15" customHeight="1"/>
  <cols>
    <col min="1" max="1" width="6" customWidth="1"/>
    <col min="2" max="2" width="9.44140625" customWidth="1"/>
    <col min="3" max="3" width="79.6640625" customWidth="1"/>
    <col min="4" max="4" width="63.5546875" customWidth="1"/>
    <col min="5" max="5" width="45.5546875" customWidth="1"/>
    <col min="6" max="6" width="36" customWidth="1"/>
    <col min="7" max="7" width="34.44140625" customWidth="1"/>
    <col min="8" max="9" width="20.5546875" customWidth="1"/>
    <col min="10" max="10" width="43.554687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1163</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1164</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F5" s="82"/>
    </row>
    <row r="6" spans="1:26" ht="14.25" customHeight="1">
      <c r="A6" s="83"/>
      <c r="B6" s="84" t="s">
        <v>1165</v>
      </c>
      <c r="C6" s="84"/>
      <c r="D6" s="85"/>
      <c r="E6" s="85"/>
      <c r="F6" s="84"/>
      <c r="G6" s="85"/>
      <c r="H6" s="83"/>
      <c r="I6" s="83"/>
      <c r="J6" s="83"/>
      <c r="K6" s="83"/>
      <c r="L6" s="83"/>
      <c r="M6" s="83"/>
      <c r="N6" s="86"/>
      <c r="O6" s="83"/>
      <c r="P6" s="83"/>
      <c r="Q6" s="83"/>
      <c r="R6" s="83"/>
      <c r="S6" s="83"/>
      <c r="T6" s="83"/>
      <c r="U6" s="83"/>
      <c r="V6" s="83"/>
      <c r="W6" s="83"/>
      <c r="X6" s="83"/>
      <c r="Y6" s="83"/>
      <c r="Z6" s="83"/>
    </row>
    <row r="7" spans="1:26" ht="18" customHeight="1">
      <c r="B7" s="7" t="s">
        <v>974</v>
      </c>
      <c r="C7" s="7"/>
      <c r="D7" s="7"/>
      <c r="E7" s="34"/>
      <c r="F7" s="7"/>
      <c r="G7" s="7"/>
      <c r="H7" s="7"/>
      <c r="I7" s="7"/>
      <c r="N7" s="61"/>
    </row>
    <row r="8" spans="1:26" ht="14.25" customHeight="1">
      <c r="A8" s="87"/>
      <c r="B8" s="88" t="s">
        <v>959</v>
      </c>
      <c r="C8" s="88"/>
      <c r="D8" s="88"/>
      <c r="E8" s="88"/>
      <c r="F8" s="88"/>
      <c r="G8" s="88"/>
      <c r="H8" s="87"/>
      <c r="I8" s="87"/>
      <c r="J8" s="87"/>
      <c r="K8" s="87"/>
      <c r="L8" s="87"/>
      <c r="M8" s="87"/>
      <c r="N8" s="87"/>
      <c r="O8" s="87"/>
      <c r="P8" s="87"/>
      <c r="Q8" s="87"/>
      <c r="R8" s="87"/>
      <c r="S8" s="87"/>
      <c r="T8" s="87"/>
      <c r="U8" s="87"/>
      <c r="V8" s="87"/>
      <c r="W8" s="87"/>
      <c r="X8" s="87"/>
      <c r="Y8" s="87"/>
      <c r="Z8" s="87"/>
    </row>
    <row r="9" spans="1:26" ht="14.25" customHeight="1">
      <c r="B9" s="34"/>
      <c r="C9" s="34"/>
      <c r="D9" s="34"/>
      <c r="E9" s="34"/>
      <c r="F9" s="34"/>
      <c r="G9" s="34"/>
    </row>
    <row r="10" spans="1:26" ht="14.25" customHeight="1"/>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49.5" customHeight="1">
      <c r="A12" s="92"/>
      <c r="B12" s="93" t="s">
        <v>966</v>
      </c>
      <c r="C12" s="94" t="s">
        <v>1166</v>
      </c>
      <c r="D12" s="209" t="s">
        <v>997</v>
      </c>
      <c r="E12" s="127">
        <f>IF(D12="Sí",1,0)</f>
        <v>0</v>
      </c>
      <c r="F12" s="96"/>
      <c r="G12" s="96"/>
      <c r="H12" s="92"/>
      <c r="I12" s="92"/>
      <c r="J12" s="92"/>
      <c r="K12" s="92"/>
      <c r="L12" s="92"/>
      <c r="M12" s="92"/>
      <c r="N12" s="92"/>
      <c r="O12" s="92"/>
      <c r="P12" s="92"/>
      <c r="Q12" s="92"/>
      <c r="R12" s="92"/>
      <c r="S12" s="92"/>
      <c r="T12" s="92"/>
      <c r="U12" s="92"/>
      <c r="V12" s="92"/>
      <c r="W12" s="92"/>
      <c r="X12" s="92"/>
      <c r="Y12" s="92"/>
      <c r="Z12" s="92"/>
    </row>
    <row r="13" spans="1:26" ht="18" customHeight="1">
      <c r="C13" s="34"/>
      <c r="D13" s="34"/>
      <c r="E13" s="34"/>
      <c r="F13" s="34"/>
      <c r="G13" s="34"/>
    </row>
    <row r="14" spans="1:26" ht="18" customHeight="1">
      <c r="A14" s="97"/>
      <c r="B14" s="98" t="s">
        <v>970</v>
      </c>
      <c r="C14" s="99"/>
      <c r="D14" s="100" t="str">
        <f>IF((SUM(E12)=1),"Actividad que se ajusta a los Criterios Técnicos de Selección","Actividad que NO se ajusta a los Criterios Técnicos de Selección")</f>
        <v>Actividad que NO se ajusta a los Criterios Técnicos de Selección</v>
      </c>
      <c r="E14" s="100"/>
      <c r="F14" s="101"/>
    </row>
    <row r="15" spans="1:26" ht="18" customHeight="1">
      <c r="A15" s="102"/>
      <c r="B15" s="98" t="s">
        <v>971</v>
      </c>
      <c r="C15" s="99"/>
      <c r="D15" s="100" t="str">
        <f>IF((D14="Actividad que se ajusta a los Criterios Técnicos de Selección"),"Contribución sustancial a la Mitigación del Cambio Climático","La actividad no puede demostrar, total o parcialmente, la CS al objetivo 1")</f>
        <v>La actividad no puede demostrar, total o parcialmente, la CS al objetivo 1</v>
      </c>
      <c r="E15" s="100"/>
      <c r="F15" s="116"/>
    </row>
    <row r="16" spans="1:2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1800-000000000000}">
          <x14:formula1>
            <xm:f>Respuesta!$A$2:$A$4</xm:f>
          </x14:formula1>
          <xm:sqref>D12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998"/>
  <sheetViews>
    <sheetView showGridLines="0" zoomScale="55" zoomScaleNormal="55" workbookViewId="0">
      <pane ySplit="4" topLeftCell="A5" activePane="bottomLeft" state="frozen"/>
      <selection pane="bottomLeft" activeCell="A8" sqref="A8:XFD9"/>
    </sheetView>
  </sheetViews>
  <sheetFormatPr baseColWidth="10" defaultColWidth="14.44140625" defaultRowHeight="15" customHeight="1"/>
  <cols>
    <col min="1" max="1" width="6" customWidth="1"/>
    <col min="2" max="2" width="9.44140625" customWidth="1"/>
    <col min="3" max="3" width="79.6640625" customWidth="1"/>
    <col min="4" max="4" width="63.5546875" customWidth="1"/>
    <col min="5" max="5" width="45.5546875" customWidth="1"/>
    <col min="6" max="6" width="36" customWidth="1"/>
    <col min="7" max="7" width="34.44140625" customWidth="1"/>
    <col min="8" max="9" width="20.5546875" customWidth="1"/>
    <col min="10" max="10" width="43.554687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1167</v>
      </c>
      <c r="B3" s="80"/>
      <c r="C3" s="81"/>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1168</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F5" s="82"/>
    </row>
    <row r="6" spans="1:26" ht="14.25" customHeight="1">
      <c r="A6" s="83"/>
      <c r="B6" s="84" t="s">
        <v>1165</v>
      </c>
      <c r="C6" s="84"/>
      <c r="D6" s="85"/>
      <c r="E6" s="85"/>
      <c r="F6" s="84"/>
      <c r="G6" s="85"/>
      <c r="H6" s="83"/>
      <c r="I6" s="83"/>
      <c r="J6" s="83"/>
      <c r="K6" s="83"/>
      <c r="L6" s="83"/>
      <c r="M6" s="83"/>
      <c r="N6" s="86"/>
      <c r="O6" s="83"/>
      <c r="P6" s="83"/>
      <c r="Q6" s="83"/>
      <c r="R6" s="83"/>
      <c r="S6" s="83"/>
      <c r="T6" s="83"/>
      <c r="U6" s="83"/>
      <c r="V6" s="83"/>
      <c r="W6" s="83"/>
      <c r="X6" s="83"/>
      <c r="Y6" s="83"/>
      <c r="Z6" s="83"/>
    </row>
    <row r="7" spans="1:26" ht="18" customHeight="1">
      <c r="B7" s="7" t="s">
        <v>974</v>
      </c>
      <c r="C7" s="7"/>
      <c r="D7" s="7"/>
      <c r="E7" s="34"/>
      <c r="F7" s="7"/>
      <c r="G7" s="7"/>
      <c r="H7" s="7"/>
      <c r="I7" s="7"/>
      <c r="N7" s="61"/>
    </row>
    <row r="8" spans="1:26" ht="14.25" customHeight="1">
      <c r="A8" s="87"/>
      <c r="B8" s="87"/>
      <c r="C8" s="88" t="s">
        <v>959</v>
      </c>
      <c r="D8" s="88"/>
      <c r="E8" s="88"/>
      <c r="F8" s="88"/>
      <c r="G8" s="88"/>
      <c r="H8" s="87"/>
      <c r="I8" s="87"/>
      <c r="J8" s="87"/>
      <c r="K8" s="87"/>
      <c r="L8" s="87"/>
      <c r="M8" s="87"/>
      <c r="N8" s="87"/>
      <c r="O8" s="87"/>
      <c r="P8" s="87"/>
      <c r="Q8" s="87"/>
      <c r="R8" s="87"/>
      <c r="S8" s="87"/>
      <c r="T8" s="87"/>
      <c r="U8" s="87"/>
      <c r="V8" s="87"/>
      <c r="W8" s="87"/>
      <c r="X8" s="87"/>
      <c r="Y8" s="87"/>
      <c r="Z8" s="87"/>
    </row>
    <row r="9" spans="1:26" ht="14.25" customHeight="1">
      <c r="C9" s="34"/>
      <c r="D9" s="34"/>
      <c r="E9" s="34"/>
      <c r="F9" s="34"/>
      <c r="G9" s="34"/>
    </row>
    <row r="10" spans="1:26" ht="14.25" customHeight="1"/>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34.5" customHeight="1">
      <c r="A12" s="92"/>
      <c r="B12" s="93" t="s">
        <v>966</v>
      </c>
      <c r="C12" s="94" t="s">
        <v>1169</v>
      </c>
      <c r="D12" s="209" t="s">
        <v>968</v>
      </c>
      <c r="E12" s="127">
        <f>IF(D12="Sí",1,0)</f>
        <v>1</v>
      </c>
      <c r="F12" s="96"/>
      <c r="G12" s="96"/>
      <c r="H12" s="92"/>
      <c r="I12" s="92"/>
      <c r="J12" s="92"/>
      <c r="K12" s="92"/>
      <c r="L12" s="92"/>
      <c r="M12" s="92"/>
      <c r="N12" s="92"/>
      <c r="O12" s="92"/>
      <c r="P12" s="92"/>
      <c r="Q12" s="92"/>
      <c r="R12" s="92"/>
      <c r="S12" s="92"/>
      <c r="T12" s="92"/>
      <c r="U12" s="92"/>
      <c r="V12" s="92"/>
      <c r="W12" s="92"/>
      <c r="X12" s="92"/>
      <c r="Y12" s="92"/>
      <c r="Z12" s="92"/>
    </row>
    <row r="13" spans="1:26" ht="18" customHeight="1">
      <c r="C13" s="34"/>
      <c r="D13" s="34"/>
      <c r="E13" s="34"/>
      <c r="F13" s="34"/>
      <c r="G13" s="34"/>
    </row>
    <row r="14" spans="1:26" ht="18" customHeight="1">
      <c r="A14" s="97"/>
      <c r="B14" s="98" t="s">
        <v>970</v>
      </c>
      <c r="C14" s="99"/>
      <c r="D14" s="100" t="str">
        <f>IF((SUM(E12)=1), "Actividad que se ajusta a los Criterios Técnicos de Selección","Actividad que NO se ajusta a los Criterios Técnicos de Selección")</f>
        <v>Actividad que se ajusta a los Criterios Técnicos de Selección</v>
      </c>
      <c r="E14" s="100"/>
      <c r="F14" s="101"/>
    </row>
    <row r="15" spans="1:26" ht="18" customHeight="1">
      <c r="A15" s="102"/>
      <c r="B15" s="98" t="s">
        <v>971</v>
      </c>
      <c r="C15" s="99"/>
      <c r="D15" s="100" t="str">
        <f>IF((D14="Actividad que se ajusta a los Criterios Técnicos de Selección"),"Contribución sustancial a la Mitigación del Cambio Climático","La actividad no puede demostrar, total o parcialmente, la CS al objetivo 1")</f>
        <v>Contribución sustancial a la Mitigación del Cambio Climático</v>
      </c>
      <c r="E15" s="100"/>
      <c r="F15" s="116"/>
    </row>
    <row r="16" spans="1:26" ht="22.5" customHeight="1"/>
    <row r="17" spans="3:7" ht="32.25" customHeight="1">
      <c r="C17" s="34"/>
      <c r="D17" s="34"/>
      <c r="E17" s="34"/>
      <c r="F17" s="34"/>
      <c r="G17" s="34"/>
    </row>
    <row r="18" spans="3:7" ht="47.25" customHeight="1"/>
    <row r="19" spans="3:7" ht="78" customHeight="1"/>
    <row r="20" spans="3:7" ht="14.25" customHeight="1"/>
    <row r="21" spans="3:7" ht="14.25" customHeight="1"/>
    <row r="22" spans="3:7" ht="14.25" customHeight="1"/>
    <row r="23" spans="3:7" ht="14.25" customHeight="1"/>
    <row r="24" spans="3:7" ht="14.25" customHeight="1"/>
    <row r="25" spans="3:7" ht="78" customHeight="1"/>
    <row r="26" spans="3:7" ht="93" customHeight="1"/>
    <row r="27" spans="3:7" ht="80.25" customHeight="1"/>
    <row r="28" spans="3:7" ht="30" customHeight="1"/>
    <row r="29" spans="3:7" ht="14.25" customHeight="1"/>
    <row r="30" spans="3:7" ht="14.25" customHeight="1"/>
    <row r="31" spans="3:7" ht="14.25" customHeight="1"/>
    <row r="32" spans="3: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1900-000000000000}">
          <x14:formula1>
            <xm:f>Respuesta!$A$2:$A$4</xm:f>
          </x14:formula1>
          <xm:sqref>D12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998"/>
  <sheetViews>
    <sheetView showGridLines="0" topLeftCell="B1" zoomScale="40" zoomScaleNormal="40" workbookViewId="0">
      <pane ySplit="4" topLeftCell="A5" activePane="bottomLeft" state="frozen"/>
      <selection pane="bottomLeft" activeCell="B8" sqref="A8:XFD9"/>
    </sheetView>
  </sheetViews>
  <sheetFormatPr baseColWidth="10" defaultColWidth="14.44140625" defaultRowHeight="15" customHeight="1"/>
  <cols>
    <col min="1" max="1" width="6" customWidth="1"/>
    <col min="2" max="2" width="9.44140625" customWidth="1"/>
    <col min="3" max="3" width="68.33203125" customWidth="1"/>
    <col min="4" max="4" width="63.5546875" customWidth="1"/>
    <col min="5" max="5" width="45.5546875" customWidth="1"/>
    <col min="6" max="6" width="36" customWidth="1"/>
    <col min="7" max="7" width="34.44140625" customWidth="1"/>
    <col min="8" max="9" width="20.5546875" customWidth="1"/>
    <col min="10" max="10" width="43.554687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1170</v>
      </c>
      <c r="B3" s="80"/>
      <c r="C3" s="81"/>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1168</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F5" s="82"/>
    </row>
    <row r="6" spans="1:26" ht="14.25" customHeight="1">
      <c r="A6" s="83"/>
      <c r="B6" s="84" t="s">
        <v>1165</v>
      </c>
      <c r="C6" s="84"/>
      <c r="D6" s="85"/>
      <c r="E6" s="85"/>
      <c r="F6" s="84"/>
      <c r="G6" s="85"/>
      <c r="H6" s="83"/>
      <c r="I6" s="83"/>
      <c r="J6" s="83"/>
      <c r="K6" s="83"/>
      <c r="L6" s="83"/>
      <c r="M6" s="83"/>
      <c r="N6" s="86"/>
      <c r="O6" s="83"/>
      <c r="P6" s="83"/>
      <c r="Q6" s="83"/>
      <c r="R6" s="83"/>
      <c r="S6" s="83"/>
      <c r="T6" s="83"/>
      <c r="U6" s="83"/>
      <c r="V6" s="83"/>
      <c r="W6" s="83"/>
      <c r="X6" s="83"/>
      <c r="Y6" s="83"/>
      <c r="Z6" s="83"/>
    </row>
    <row r="7" spans="1:26" ht="19.5" customHeight="1">
      <c r="B7" s="7" t="s">
        <v>974</v>
      </c>
      <c r="C7" s="7"/>
      <c r="D7" s="7"/>
      <c r="E7" s="34"/>
      <c r="F7" s="7"/>
      <c r="G7" s="7"/>
      <c r="H7" s="7"/>
      <c r="I7" s="7"/>
      <c r="N7" s="61"/>
    </row>
    <row r="8" spans="1:26" ht="14.25" customHeight="1">
      <c r="A8" s="87"/>
      <c r="B8" s="88" t="s">
        <v>959</v>
      </c>
      <c r="C8" s="88"/>
      <c r="D8" s="88"/>
      <c r="E8" s="88"/>
      <c r="F8" s="88"/>
      <c r="G8" s="88"/>
      <c r="H8" s="87"/>
      <c r="I8" s="87"/>
      <c r="J8" s="87"/>
      <c r="K8" s="87"/>
      <c r="L8" s="87"/>
      <c r="M8" s="87"/>
      <c r="N8" s="87"/>
      <c r="O8" s="87"/>
      <c r="P8" s="87"/>
      <c r="Q8" s="87"/>
      <c r="R8" s="87"/>
      <c r="S8" s="87"/>
      <c r="T8" s="87"/>
      <c r="U8" s="87"/>
      <c r="V8" s="87"/>
      <c r="W8" s="87"/>
      <c r="X8" s="87"/>
      <c r="Y8" s="87"/>
      <c r="Z8" s="87"/>
    </row>
    <row r="9" spans="1:26" ht="14.25" customHeight="1">
      <c r="B9" s="34"/>
      <c r="C9" s="34"/>
      <c r="D9" s="34"/>
      <c r="E9" s="34"/>
      <c r="F9" s="34"/>
      <c r="G9" s="34"/>
    </row>
    <row r="10" spans="1:26" ht="14.25" customHeight="1"/>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89.25" customHeight="1">
      <c r="A12" s="92"/>
      <c r="B12" s="93" t="s">
        <v>966</v>
      </c>
      <c r="C12" s="94" t="s">
        <v>1171</v>
      </c>
      <c r="D12" s="209" t="s">
        <v>968</v>
      </c>
      <c r="E12" s="127">
        <f>IF(D12="Sí",1,0)</f>
        <v>1</v>
      </c>
      <c r="F12" s="96"/>
      <c r="G12" s="96"/>
      <c r="H12" s="92"/>
      <c r="I12" s="92"/>
      <c r="J12" s="92"/>
      <c r="K12" s="92"/>
      <c r="L12" s="92"/>
      <c r="M12" s="92"/>
      <c r="N12" s="92"/>
      <c r="O12" s="92"/>
      <c r="P12" s="92"/>
      <c r="Q12" s="92"/>
      <c r="R12" s="92"/>
      <c r="S12" s="92"/>
      <c r="T12" s="92"/>
      <c r="U12" s="92"/>
      <c r="V12" s="92"/>
      <c r="W12" s="92"/>
      <c r="X12" s="92"/>
      <c r="Y12" s="92"/>
      <c r="Z12" s="92"/>
    </row>
    <row r="13" spans="1:26" ht="18" customHeight="1">
      <c r="C13" s="34"/>
      <c r="D13" s="34"/>
      <c r="E13" s="34"/>
      <c r="F13" s="34"/>
      <c r="G13" s="34"/>
    </row>
    <row r="14" spans="1:26" ht="18" customHeight="1">
      <c r="A14" s="97"/>
      <c r="B14" s="98" t="s">
        <v>970</v>
      </c>
      <c r="C14" s="99"/>
      <c r="D14" s="100" t="str">
        <f>IF((SUM(E12)=1), "Actividad que se ajusta a los Criterios Técnicos de Selección","Actividad que NO se ajusta a los Criterios Técnicos de Selección")</f>
        <v>Actividad que se ajusta a los Criterios Técnicos de Selección</v>
      </c>
      <c r="E14" s="100"/>
      <c r="F14" s="101"/>
    </row>
    <row r="15" spans="1:26" ht="18" customHeight="1">
      <c r="A15" s="102"/>
      <c r="B15" s="98" t="s">
        <v>971</v>
      </c>
      <c r="C15" s="99"/>
      <c r="D15" s="100" t="str">
        <f>IF((D14="Actividad que se ajusta a los Criterios Técnicos de Selección"),"Contribución sustancial a la Mitigación del Cambio Climático","La actividad no puede demostrar, total o parcialmente, la CS al objetivo 1")</f>
        <v>Contribución sustancial a la Mitigación del Cambio Climático</v>
      </c>
      <c r="E15" s="100"/>
      <c r="F15" s="116"/>
    </row>
    <row r="16" spans="1:26" ht="22.5" customHeight="1"/>
    <row r="17" spans="3:7" ht="32.25" customHeight="1">
      <c r="C17" s="34"/>
      <c r="D17" s="34"/>
      <c r="E17" s="34"/>
      <c r="F17" s="34"/>
      <c r="G17" s="34"/>
    </row>
    <row r="18" spans="3:7" ht="47.25" customHeight="1"/>
    <row r="19" spans="3:7" ht="78" customHeight="1"/>
    <row r="20" spans="3:7" ht="14.25" customHeight="1"/>
    <row r="21" spans="3:7" ht="14.25" customHeight="1"/>
    <row r="22" spans="3:7" ht="14.25" customHeight="1"/>
    <row r="23" spans="3:7" ht="14.25" customHeight="1"/>
    <row r="24" spans="3:7" ht="14.25" customHeight="1"/>
    <row r="25" spans="3:7" ht="78" customHeight="1"/>
    <row r="26" spans="3:7" ht="93" customHeight="1"/>
    <row r="27" spans="3:7" ht="80.25" customHeight="1"/>
    <row r="28" spans="3:7" ht="30" customHeight="1"/>
    <row r="29" spans="3:7" ht="14.25" customHeight="1"/>
    <row r="30" spans="3:7" ht="14.25" customHeight="1"/>
    <row r="31" spans="3:7" ht="14.25" customHeight="1"/>
    <row r="32" spans="3: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1A00-000000000000}">
          <x14:formula1>
            <xm:f>Respuesta!$A$2:$A$4</xm:f>
          </x14:formula1>
          <xm:sqref>D12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998"/>
  <sheetViews>
    <sheetView showGridLines="0" zoomScale="55" zoomScaleNormal="55" workbookViewId="0">
      <pane ySplit="4" topLeftCell="A5" activePane="bottomLeft" state="frozen"/>
      <selection pane="bottomLeft" activeCell="A8" sqref="A8:XFD9"/>
    </sheetView>
  </sheetViews>
  <sheetFormatPr baseColWidth="10" defaultColWidth="14.44140625" defaultRowHeight="15" customHeight="1"/>
  <cols>
    <col min="1" max="1" width="9" customWidth="1"/>
    <col min="2" max="2" width="9.44140625" customWidth="1"/>
    <col min="3" max="3" width="97.6640625" customWidth="1"/>
    <col min="4" max="4" width="63.5546875" customWidth="1"/>
    <col min="5" max="5" width="45.5546875" customWidth="1"/>
    <col min="6" max="6" width="36" customWidth="1"/>
    <col min="7" max="7" width="34.44140625" customWidth="1"/>
    <col min="8" max="9" width="20.5546875" customWidth="1"/>
    <col min="10" max="10" width="43.554687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22.2" customHeight="1">
      <c r="A3" s="80" t="s">
        <v>1172</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1173</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F5" s="82"/>
    </row>
    <row r="6" spans="1:26" ht="14.25" customHeight="1">
      <c r="A6" s="83"/>
      <c r="B6" s="84" t="s">
        <v>1165</v>
      </c>
      <c r="C6" s="84"/>
      <c r="D6" s="85"/>
      <c r="E6" s="85"/>
      <c r="F6" s="84"/>
      <c r="G6" s="85"/>
      <c r="H6" s="83"/>
      <c r="I6" s="83"/>
      <c r="J6" s="83"/>
      <c r="K6" s="83"/>
      <c r="L6" s="83"/>
      <c r="M6" s="83"/>
      <c r="N6" s="86"/>
      <c r="O6" s="83"/>
      <c r="P6" s="83"/>
      <c r="Q6" s="83"/>
      <c r="R6" s="83"/>
      <c r="S6" s="83"/>
      <c r="T6" s="83"/>
      <c r="U6" s="83"/>
      <c r="V6" s="83"/>
      <c r="W6" s="83"/>
      <c r="X6" s="83"/>
      <c r="Y6" s="83"/>
      <c r="Z6" s="83"/>
    </row>
    <row r="7" spans="1:26" ht="18" customHeight="1">
      <c r="B7" s="7" t="s">
        <v>974</v>
      </c>
      <c r="C7" s="7"/>
      <c r="D7" s="7"/>
      <c r="E7" s="34"/>
      <c r="F7" s="7"/>
      <c r="G7" s="7"/>
      <c r="H7" s="7"/>
      <c r="I7" s="7"/>
      <c r="N7" s="61"/>
    </row>
    <row r="8" spans="1:26" ht="14.25" customHeight="1">
      <c r="A8" s="87"/>
      <c r="B8" s="88" t="s">
        <v>959</v>
      </c>
      <c r="C8" s="88"/>
      <c r="D8" s="88"/>
      <c r="E8" s="88"/>
      <c r="F8" s="88"/>
      <c r="G8" s="88"/>
      <c r="H8" s="87"/>
      <c r="I8" s="87"/>
      <c r="J8" s="87"/>
      <c r="K8" s="87"/>
      <c r="L8" s="87"/>
      <c r="M8" s="87"/>
      <c r="N8" s="87"/>
      <c r="O8" s="87"/>
      <c r="P8" s="87"/>
      <c r="Q8" s="87"/>
      <c r="R8" s="87"/>
      <c r="S8" s="87"/>
      <c r="T8" s="87"/>
      <c r="U8" s="87"/>
      <c r="V8" s="87"/>
      <c r="W8" s="87"/>
      <c r="X8" s="87"/>
      <c r="Y8" s="87"/>
      <c r="Z8" s="87"/>
    </row>
    <row r="9" spans="1:26" ht="14.25" customHeight="1"/>
    <row r="10" spans="1:26" ht="14.25" customHeight="1"/>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39" customHeight="1">
      <c r="B12" s="195" t="s">
        <v>1558</v>
      </c>
      <c r="C12" s="73" t="s">
        <v>1174</v>
      </c>
      <c r="D12" s="227" t="s">
        <v>968</v>
      </c>
      <c r="E12" s="104">
        <f t="shared" ref="E12:E14" si="0">IF(D12="Sí",1,0)</f>
        <v>1</v>
      </c>
      <c r="F12" s="107"/>
      <c r="G12" s="107"/>
    </row>
    <row r="13" spans="1:26" ht="25.5" customHeight="1">
      <c r="B13" s="195" t="s">
        <v>1563</v>
      </c>
      <c r="C13" s="73" t="s">
        <v>1175</v>
      </c>
      <c r="D13" s="207" t="s">
        <v>968</v>
      </c>
      <c r="E13" s="104">
        <f t="shared" si="0"/>
        <v>1</v>
      </c>
      <c r="F13" s="107"/>
      <c r="G13" s="107"/>
    </row>
    <row r="14" spans="1:26" ht="40.5" customHeight="1">
      <c r="A14" s="108"/>
      <c r="B14" s="198" t="s">
        <v>1581</v>
      </c>
      <c r="C14" s="110" t="s">
        <v>1176</v>
      </c>
      <c r="D14" s="211" t="s">
        <v>968</v>
      </c>
      <c r="E14" s="111">
        <f t="shared" si="0"/>
        <v>1</v>
      </c>
      <c r="F14" s="138" t="s">
        <v>1177</v>
      </c>
      <c r="G14" s="108"/>
      <c r="H14" s="108"/>
      <c r="I14" s="108"/>
      <c r="J14" s="108"/>
      <c r="K14" s="108"/>
      <c r="L14" s="108"/>
      <c r="M14" s="108"/>
      <c r="N14" s="108"/>
      <c r="O14" s="108"/>
      <c r="P14" s="108"/>
      <c r="Q14" s="108"/>
      <c r="R14" s="108"/>
      <c r="S14" s="108"/>
      <c r="T14" s="108"/>
      <c r="U14" s="108"/>
      <c r="V14" s="108"/>
      <c r="W14" s="108"/>
      <c r="X14" s="108"/>
      <c r="Y14" s="108"/>
      <c r="Z14" s="108"/>
    </row>
    <row r="15" spans="1:26" ht="15.75" customHeight="1">
      <c r="C15" s="34"/>
      <c r="D15" s="34"/>
      <c r="E15" s="34"/>
      <c r="F15" s="34"/>
    </row>
    <row r="16" spans="1:26" ht="18" customHeight="1">
      <c r="A16" s="97"/>
      <c r="B16" s="98" t="s">
        <v>970</v>
      </c>
      <c r="C16" s="99"/>
      <c r="D16" s="100" t="str">
        <f>IF((SUM(E12:E14)&gt;=1), "Actividad que se ajusta a los Criterios Técnicos de Selección","Actividad que NO se ajusta a los Criterios Técnicos de Selección")</f>
        <v>Actividad que se ajusta a los Criterios Técnicos de Selección</v>
      </c>
      <c r="E16" s="100"/>
      <c r="F16" s="101"/>
    </row>
    <row r="17" spans="1:7" ht="18" customHeight="1">
      <c r="A17" s="102"/>
      <c r="B17" s="98" t="s">
        <v>971</v>
      </c>
      <c r="C17" s="99"/>
      <c r="D17" s="100" t="str">
        <f>IF((D16="Actividad que se ajusta a los Criterios Técnicos de Selección"),"Contribución sustancial a la Mitigación del Cambio Climático","La actividad no puede demostrar, total o parcialmente, la CS al objetivo 1")</f>
        <v>Contribución sustancial a la Mitigación del Cambio Climático</v>
      </c>
      <c r="E17" s="100"/>
      <c r="F17" s="116"/>
    </row>
    <row r="18" spans="1:7" ht="22.5" customHeight="1"/>
    <row r="19" spans="1:7" ht="32.25" customHeight="1">
      <c r="C19" s="34"/>
      <c r="D19" s="34"/>
      <c r="E19" s="34"/>
      <c r="F19" s="34"/>
      <c r="G19" s="34"/>
    </row>
    <row r="20" spans="1:7" ht="47.25" customHeight="1"/>
    <row r="21" spans="1:7" ht="78" customHeight="1"/>
    <row r="22" spans="1:7" ht="14.25" customHeight="1"/>
    <row r="23" spans="1:7" ht="14.25" customHeight="1"/>
    <row r="24" spans="1:7" ht="14.25" customHeight="1"/>
    <row r="25" spans="1:7" ht="14.25" customHeight="1"/>
    <row r="26" spans="1:7" ht="14.25" customHeight="1"/>
    <row r="27" spans="1:7" ht="78" customHeight="1"/>
    <row r="28" spans="1:7" ht="93" customHeight="1"/>
    <row r="29" spans="1:7" ht="80.25" customHeight="1"/>
    <row r="30" spans="1:7" ht="30" customHeight="1"/>
    <row r="31" spans="1:7" ht="14.25" customHeight="1"/>
    <row r="32" spans="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1B00-000000000000}">
          <x14:formula1>
            <xm:f>Respuesta!$A$2:$A$4</xm:f>
          </x14:formula1>
          <xm:sqref>D12:D14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998"/>
  <sheetViews>
    <sheetView showGridLines="0" zoomScale="40" zoomScaleNormal="40" workbookViewId="0">
      <pane ySplit="4" topLeftCell="A5" activePane="bottomLeft" state="frozen"/>
      <selection pane="bottomLeft" activeCell="A8" sqref="A8:XFD9"/>
    </sheetView>
  </sheetViews>
  <sheetFormatPr baseColWidth="10" defaultColWidth="14.44140625" defaultRowHeight="15" customHeight="1"/>
  <cols>
    <col min="1" max="1" width="6" customWidth="1"/>
    <col min="2" max="2" width="9.44140625" customWidth="1"/>
    <col min="3" max="3" width="79.6640625" customWidth="1"/>
    <col min="4" max="4" width="63.5546875" customWidth="1"/>
    <col min="5" max="5" width="45.5546875" customWidth="1"/>
    <col min="6" max="6" width="36" customWidth="1"/>
    <col min="7" max="7" width="34.44140625" customWidth="1"/>
    <col min="8" max="9" width="20.5546875" customWidth="1"/>
    <col min="10" max="10" width="43.554687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1178</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1179</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F5" s="82"/>
    </row>
    <row r="6" spans="1:26" ht="14.25" customHeight="1">
      <c r="A6" s="83"/>
      <c r="B6" s="84" t="s">
        <v>1165</v>
      </c>
      <c r="C6" s="84"/>
      <c r="D6" s="85"/>
      <c r="E6" s="85"/>
      <c r="F6" s="84"/>
      <c r="G6" s="85"/>
      <c r="H6" s="83"/>
      <c r="I6" s="83"/>
      <c r="J6" s="83"/>
      <c r="K6" s="83"/>
      <c r="L6" s="83"/>
      <c r="M6" s="83"/>
      <c r="N6" s="86"/>
      <c r="O6" s="83"/>
      <c r="P6" s="83"/>
      <c r="Q6" s="83"/>
      <c r="R6" s="83"/>
      <c r="S6" s="83"/>
      <c r="T6" s="83"/>
      <c r="U6" s="83"/>
      <c r="V6" s="83"/>
      <c r="W6" s="83"/>
      <c r="X6" s="83"/>
      <c r="Y6" s="83"/>
      <c r="Z6" s="83"/>
    </row>
    <row r="7" spans="1:26" ht="18" customHeight="1">
      <c r="B7" s="7" t="s">
        <v>974</v>
      </c>
      <c r="C7" s="7"/>
      <c r="D7" s="7"/>
      <c r="E7" s="34"/>
      <c r="F7" s="7"/>
      <c r="G7" s="7"/>
      <c r="H7" s="7"/>
      <c r="I7" s="7"/>
      <c r="N7" s="61"/>
    </row>
    <row r="8" spans="1:26" ht="14.25" customHeight="1">
      <c r="A8" s="87"/>
      <c r="B8" s="88" t="s">
        <v>959</v>
      </c>
      <c r="C8" s="88"/>
      <c r="D8" s="88"/>
      <c r="E8" s="88"/>
      <c r="F8" s="88"/>
      <c r="G8" s="88"/>
      <c r="H8" s="87"/>
      <c r="I8" s="87"/>
      <c r="J8" s="87"/>
      <c r="K8" s="87"/>
      <c r="L8" s="87"/>
      <c r="M8" s="87"/>
      <c r="N8" s="87"/>
      <c r="O8" s="87"/>
      <c r="P8" s="87"/>
      <c r="Q8" s="87"/>
      <c r="R8" s="87"/>
      <c r="S8" s="87"/>
      <c r="T8" s="87"/>
      <c r="U8" s="87"/>
      <c r="V8" s="87"/>
      <c r="W8" s="87"/>
      <c r="X8" s="87"/>
      <c r="Y8" s="87"/>
      <c r="Z8" s="87"/>
    </row>
    <row r="9" spans="1:26" ht="14.25" customHeight="1">
      <c r="C9" s="82"/>
    </row>
    <row r="10" spans="1:26" ht="14.25" customHeight="1">
      <c r="C10" s="82"/>
    </row>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131.25" customHeight="1">
      <c r="A12" s="92"/>
      <c r="B12" s="93" t="s">
        <v>966</v>
      </c>
      <c r="C12" s="94" t="s">
        <v>1180</v>
      </c>
      <c r="D12" s="214" t="s">
        <v>968</v>
      </c>
      <c r="E12" s="127">
        <f>IF(D12="Sí",1,0)</f>
        <v>1</v>
      </c>
      <c r="F12" s="96" t="s">
        <v>1181</v>
      </c>
      <c r="G12" s="96"/>
      <c r="H12" s="92"/>
      <c r="I12" s="92"/>
      <c r="J12" s="92"/>
      <c r="K12" s="92"/>
      <c r="L12" s="92"/>
      <c r="M12" s="92"/>
      <c r="N12" s="92"/>
      <c r="O12" s="92"/>
      <c r="P12" s="92"/>
      <c r="Q12" s="92"/>
      <c r="R12" s="92"/>
      <c r="S12" s="92"/>
      <c r="T12" s="92"/>
      <c r="U12" s="92"/>
      <c r="V12" s="92"/>
      <c r="W12" s="92"/>
      <c r="X12" s="92"/>
      <c r="Y12" s="92"/>
      <c r="Z12" s="92"/>
    </row>
    <row r="13" spans="1:26" ht="15.75" customHeight="1">
      <c r="C13" s="34"/>
      <c r="D13" s="34"/>
      <c r="E13" s="34"/>
      <c r="F13" s="34"/>
      <c r="G13" s="34"/>
    </row>
    <row r="14" spans="1:26" ht="18" customHeight="1">
      <c r="A14" s="97"/>
      <c r="B14" s="98" t="s">
        <v>970</v>
      </c>
      <c r="C14" s="99"/>
      <c r="D14" s="100" t="str">
        <f>IF((SUM(E12)=1), "Actividad que se ajusta a los Criterios Técnicos de Selección","Actividad que NO se ajusta a los Criterios Técnicos de Selección")</f>
        <v>Actividad que se ajusta a los Criterios Técnicos de Selección</v>
      </c>
      <c r="E14" s="100"/>
      <c r="F14" s="101"/>
    </row>
    <row r="15" spans="1:26" ht="18" customHeight="1">
      <c r="A15" s="102"/>
      <c r="B15" s="98" t="s">
        <v>971</v>
      </c>
      <c r="C15" s="99"/>
      <c r="D15" s="100" t="str">
        <f>IF((D14="Actividad que se ajusta a los Criterios Técnicos de Selección"),"Contribución sustancial a la Mitigación del Cambio Climático","La actividad no puede demostrar, total o parcialmente, la CS al objetivo 1")</f>
        <v>Contribución sustancial a la Mitigación del Cambio Climático</v>
      </c>
      <c r="E15" s="100"/>
      <c r="F15" s="116"/>
    </row>
    <row r="16" spans="1:26" ht="22.5" customHeight="1"/>
    <row r="17" spans="3:7" ht="32.25" customHeight="1">
      <c r="C17" s="34"/>
      <c r="D17" s="34"/>
      <c r="E17" s="34"/>
      <c r="F17" s="34"/>
      <c r="G17" s="34"/>
    </row>
    <row r="18" spans="3:7" ht="47.25" customHeight="1"/>
    <row r="19" spans="3:7" ht="78" customHeight="1"/>
    <row r="20" spans="3:7" ht="14.25" customHeight="1"/>
    <row r="21" spans="3:7" ht="14.25" customHeight="1"/>
    <row r="22" spans="3:7" ht="14.25" customHeight="1"/>
    <row r="23" spans="3:7" ht="14.25" customHeight="1"/>
    <row r="24" spans="3:7" ht="14.25" customHeight="1"/>
    <row r="25" spans="3:7" ht="78" customHeight="1"/>
    <row r="26" spans="3:7" ht="93" customHeight="1"/>
    <row r="27" spans="3:7" ht="80.25" customHeight="1"/>
    <row r="28" spans="3:7" ht="30" customHeight="1"/>
    <row r="29" spans="3:7" ht="14.25" customHeight="1"/>
    <row r="30" spans="3:7" ht="14.25" customHeight="1"/>
    <row r="31" spans="3:7" ht="14.25" customHeight="1"/>
    <row r="32" spans="3: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1C00-000000000000}">
          <x14:formula1>
            <xm:f>Respuesta!$A$2:$A$4</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selection activeCell="D6" sqref="D6"/>
    </sheetView>
  </sheetViews>
  <sheetFormatPr baseColWidth="10" defaultColWidth="14.44140625" defaultRowHeight="15" customHeight="1"/>
  <cols>
    <col min="1" max="1" width="5.44140625" customWidth="1"/>
    <col min="2" max="2" width="10.6640625" customWidth="1"/>
    <col min="3" max="3" width="37.6640625" customWidth="1"/>
    <col min="4" max="4" width="63.33203125" customWidth="1"/>
    <col min="5" max="5" width="38.33203125" customWidth="1"/>
    <col min="6" max="6" width="35.6640625" customWidth="1"/>
    <col min="7" max="25" width="10.6640625" customWidth="1"/>
    <col min="26" max="26" width="13.6640625" customWidth="1"/>
  </cols>
  <sheetData>
    <row r="1" spans="1:26" ht="14.4">
      <c r="A1" s="7"/>
      <c r="B1" s="7"/>
      <c r="C1" s="7"/>
      <c r="D1" s="7"/>
      <c r="E1" s="7"/>
      <c r="F1" s="7"/>
      <c r="G1" s="7"/>
      <c r="H1" s="7"/>
      <c r="I1" s="7"/>
      <c r="J1" s="7"/>
      <c r="K1" s="7"/>
      <c r="L1" s="7"/>
      <c r="M1" s="7"/>
      <c r="N1" s="7"/>
      <c r="O1" s="7"/>
      <c r="P1" s="7"/>
      <c r="Q1" s="7"/>
      <c r="R1" s="7"/>
      <c r="S1" s="7"/>
      <c r="T1" s="7"/>
      <c r="U1" s="7"/>
      <c r="V1" s="7"/>
      <c r="W1" s="7"/>
      <c r="X1" s="7"/>
      <c r="Y1" s="7"/>
      <c r="Z1" s="1"/>
    </row>
    <row r="2" spans="1:26" ht="14.4">
      <c r="A2" s="34"/>
      <c r="B2" s="23" t="s">
        <v>1</v>
      </c>
      <c r="C2" s="24"/>
      <c r="D2" s="24"/>
      <c r="E2" s="24"/>
      <c r="F2" s="24"/>
      <c r="G2" s="35"/>
      <c r="H2" s="24"/>
      <c r="I2" s="7"/>
      <c r="J2" s="7"/>
      <c r="K2" s="7"/>
      <c r="L2" s="7"/>
      <c r="M2" s="7"/>
      <c r="N2" s="7"/>
      <c r="O2" s="7"/>
      <c r="P2" s="7"/>
      <c r="Q2" s="7"/>
      <c r="R2" s="7"/>
      <c r="S2" s="7"/>
      <c r="T2" s="7"/>
      <c r="U2" s="7"/>
      <c r="V2" s="7"/>
      <c r="W2" s="7"/>
      <c r="X2" s="7"/>
      <c r="Y2" s="7"/>
      <c r="Z2" s="1"/>
    </row>
    <row r="3" spans="1:26" ht="14.4">
      <c r="A3" s="7"/>
      <c r="B3" s="24"/>
      <c r="C3" s="24"/>
      <c r="D3" s="24"/>
      <c r="E3" s="24"/>
      <c r="F3" s="24"/>
      <c r="G3" s="24"/>
      <c r="H3" s="24"/>
      <c r="I3" s="7"/>
      <c r="J3" s="7"/>
      <c r="K3" s="7"/>
      <c r="L3" s="7"/>
      <c r="M3" s="7"/>
      <c r="N3" s="7"/>
      <c r="O3" s="7"/>
      <c r="P3" s="7"/>
      <c r="Q3" s="7"/>
      <c r="R3" s="7"/>
      <c r="S3" s="7"/>
      <c r="T3" s="7"/>
      <c r="U3" s="7"/>
      <c r="V3" s="7"/>
      <c r="W3" s="7"/>
      <c r="X3" s="7"/>
      <c r="Y3" s="7"/>
      <c r="Z3" s="1"/>
    </row>
    <row r="4" spans="1:26" ht="14.4">
      <c r="A4" s="7"/>
      <c r="B4" s="24"/>
      <c r="C4" s="25" t="s">
        <v>6</v>
      </c>
      <c r="D4" s="25" t="s">
        <v>19</v>
      </c>
      <c r="E4" s="25" t="s">
        <v>20</v>
      </c>
      <c r="F4" s="25" t="s">
        <v>21</v>
      </c>
      <c r="G4" s="36"/>
      <c r="H4" s="24"/>
      <c r="I4" s="7"/>
      <c r="J4" s="7"/>
      <c r="K4" s="7"/>
      <c r="L4" s="7"/>
      <c r="M4" s="7"/>
      <c r="N4" s="7"/>
      <c r="O4" s="7"/>
      <c r="P4" s="7"/>
      <c r="Q4" s="7"/>
      <c r="R4" s="7"/>
      <c r="S4" s="7"/>
      <c r="T4" s="7"/>
      <c r="U4" s="7"/>
      <c r="V4" s="7"/>
      <c r="W4" s="7"/>
      <c r="X4" s="7"/>
      <c r="Y4" s="7"/>
      <c r="Z4" s="1"/>
    </row>
    <row r="5" spans="1:26" ht="86.25" customHeight="1">
      <c r="A5" s="7"/>
      <c r="B5" s="24"/>
      <c r="C5" s="37" t="s">
        <v>22</v>
      </c>
      <c r="D5" s="38" t="s">
        <v>23</v>
      </c>
      <c r="E5" s="39" t="s">
        <v>24</v>
      </c>
      <c r="F5" s="312" t="s">
        <v>2</v>
      </c>
      <c r="G5" s="36"/>
      <c r="H5" s="24"/>
      <c r="I5" s="7"/>
      <c r="J5" s="7"/>
      <c r="K5" s="7"/>
      <c r="L5" s="7"/>
      <c r="M5" s="7"/>
      <c r="N5" s="7"/>
      <c r="O5" s="7"/>
      <c r="P5" s="7"/>
      <c r="Q5" s="7"/>
      <c r="R5" s="7"/>
      <c r="S5" s="7"/>
      <c r="T5" s="7"/>
      <c r="U5" s="7"/>
      <c r="V5" s="7"/>
      <c r="W5" s="7"/>
      <c r="X5" s="7"/>
      <c r="Y5" s="7"/>
      <c r="Z5" s="1"/>
    </row>
    <row r="6" spans="1:26" ht="69.75" customHeight="1">
      <c r="A6" s="7"/>
      <c r="B6" s="24"/>
      <c r="C6" s="37" t="s">
        <v>25</v>
      </c>
      <c r="D6" s="40" t="s">
        <v>26</v>
      </c>
      <c r="E6" s="171" t="s">
        <v>27</v>
      </c>
      <c r="F6" s="313"/>
      <c r="G6" s="36"/>
      <c r="H6" s="24"/>
      <c r="I6" s="7"/>
      <c r="J6" s="7"/>
      <c r="K6" s="7"/>
      <c r="L6" s="7"/>
      <c r="M6" s="7"/>
      <c r="N6" s="7"/>
      <c r="O6" s="7"/>
      <c r="P6" s="7"/>
      <c r="Q6" s="7"/>
      <c r="R6" s="7"/>
      <c r="S6" s="7"/>
      <c r="T6" s="7"/>
      <c r="U6" s="7"/>
      <c r="V6" s="7"/>
      <c r="W6" s="7"/>
      <c r="X6" s="7"/>
      <c r="Y6" s="7"/>
      <c r="Z6" s="1"/>
    </row>
    <row r="7" spans="1:26" ht="68.25" customHeight="1">
      <c r="A7" s="7"/>
      <c r="B7" s="24"/>
      <c r="C7" s="37" t="s">
        <v>28</v>
      </c>
      <c r="D7" s="40" t="s">
        <v>29</v>
      </c>
      <c r="E7" s="39" t="s">
        <v>30</v>
      </c>
      <c r="F7" s="313"/>
      <c r="G7" s="36"/>
      <c r="H7" s="24"/>
      <c r="I7" s="7"/>
      <c r="J7" s="7"/>
      <c r="K7" s="7"/>
      <c r="L7" s="7"/>
      <c r="M7" s="7"/>
      <c r="N7" s="7"/>
      <c r="O7" s="7"/>
      <c r="P7" s="7"/>
      <c r="Q7" s="7"/>
      <c r="R7" s="7"/>
      <c r="S7" s="7"/>
      <c r="T7" s="7"/>
      <c r="U7" s="7"/>
      <c r="V7" s="7"/>
      <c r="W7" s="7"/>
      <c r="X7" s="7"/>
      <c r="Y7" s="7"/>
      <c r="Z7" s="1"/>
    </row>
    <row r="8" spans="1:26" ht="153.75" customHeight="1">
      <c r="A8" s="7"/>
      <c r="B8" s="24"/>
      <c r="C8" s="37" t="s">
        <v>31</v>
      </c>
      <c r="D8" s="40" t="s">
        <v>32</v>
      </c>
      <c r="E8" s="39" t="s">
        <v>33</v>
      </c>
      <c r="F8" s="313"/>
      <c r="G8" s="36"/>
      <c r="H8" s="24"/>
      <c r="I8" s="7"/>
      <c r="J8" s="7"/>
      <c r="K8" s="7"/>
      <c r="L8" s="7"/>
      <c r="M8" s="7"/>
      <c r="N8" s="7"/>
      <c r="O8" s="7"/>
      <c r="P8" s="7"/>
      <c r="Q8" s="7"/>
      <c r="R8" s="7"/>
      <c r="S8" s="7"/>
      <c r="T8" s="7"/>
      <c r="U8" s="7"/>
      <c r="V8" s="7"/>
      <c r="W8" s="7"/>
      <c r="X8" s="7"/>
      <c r="Y8" s="7"/>
      <c r="Z8" s="1"/>
    </row>
    <row r="9" spans="1:26" ht="68.25" customHeight="1">
      <c r="A9" s="7"/>
      <c r="B9" s="24"/>
      <c r="C9" s="41" t="s">
        <v>34</v>
      </c>
      <c r="D9" s="42" t="s">
        <v>35</v>
      </c>
      <c r="E9" s="42" t="s">
        <v>36</v>
      </c>
      <c r="F9" s="313"/>
      <c r="G9" s="36"/>
      <c r="H9" s="24"/>
      <c r="I9" s="7"/>
      <c r="J9" s="7"/>
      <c r="K9" s="7"/>
      <c r="L9" s="7"/>
      <c r="M9" s="7"/>
      <c r="N9" s="7"/>
      <c r="O9" s="7"/>
      <c r="P9" s="7"/>
      <c r="Q9" s="7"/>
      <c r="R9" s="7"/>
      <c r="S9" s="7"/>
      <c r="T9" s="7"/>
      <c r="U9" s="7"/>
      <c r="V9" s="7"/>
      <c r="W9" s="7"/>
      <c r="X9" s="7"/>
      <c r="Y9" s="7"/>
      <c r="Z9" s="1"/>
    </row>
    <row r="10" spans="1:26" ht="79.5" customHeight="1">
      <c r="A10" s="7"/>
      <c r="B10" s="24"/>
      <c r="C10" s="26" t="s">
        <v>37</v>
      </c>
      <c r="D10" s="43" t="s">
        <v>38</v>
      </c>
      <c r="E10" s="44" t="s">
        <v>39</v>
      </c>
      <c r="F10" s="313"/>
      <c r="G10" s="36"/>
      <c r="H10" s="24"/>
      <c r="I10" s="7"/>
      <c r="J10" s="7"/>
      <c r="K10" s="7"/>
      <c r="L10" s="7"/>
      <c r="M10" s="7"/>
      <c r="N10" s="7"/>
      <c r="O10" s="7"/>
      <c r="P10" s="7"/>
      <c r="Q10" s="7"/>
      <c r="R10" s="7"/>
      <c r="S10" s="7"/>
      <c r="T10" s="7"/>
      <c r="U10" s="7"/>
      <c r="V10" s="7"/>
      <c r="W10" s="7"/>
      <c r="X10" s="7"/>
      <c r="Y10" s="7"/>
      <c r="Z10" s="1"/>
    </row>
    <row r="11" spans="1:26" ht="102" customHeight="1">
      <c r="A11" s="7"/>
      <c r="B11" s="24"/>
      <c r="C11" s="37" t="s">
        <v>40</v>
      </c>
      <c r="D11" s="40" t="s">
        <v>41</v>
      </c>
      <c r="E11" s="39" t="s">
        <v>42</v>
      </c>
      <c r="F11" s="313"/>
      <c r="G11" s="36"/>
      <c r="H11" s="24"/>
      <c r="I11" s="7"/>
      <c r="J11" s="7"/>
      <c r="K11" s="7"/>
      <c r="L11" s="7"/>
      <c r="M11" s="7"/>
      <c r="N11" s="7"/>
      <c r="O11" s="7"/>
      <c r="P11" s="7"/>
      <c r="Q11" s="7"/>
      <c r="R11" s="7"/>
      <c r="S11" s="7"/>
      <c r="T11" s="7"/>
      <c r="U11" s="7"/>
      <c r="V11" s="7"/>
      <c r="W11" s="7"/>
      <c r="X11" s="7"/>
      <c r="Y11" s="7"/>
      <c r="Z11" s="1"/>
    </row>
    <row r="12" spans="1:26" ht="15.75" customHeight="1">
      <c r="A12" s="7"/>
      <c r="B12" s="7"/>
      <c r="C12" s="7"/>
      <c r="D12" s="7"/>
      <c r="E12" s="7"/>
      <c r="F12" s="7"/>
      <c r="G12" s="7"/>
      <c r="H12" s="7"/>
      <c r="I12" s="7"/>
      <c r="J12" s="7"/>
      <c r="K12" s="7"/>
      <c r="L12" s="7"/>
      <c r="M12" s="7"/>
      <c r="N12" s="7"/>
      <c r="O12" s="7"/>
      <c r="P12" s="7"/>
      <c r="Q12" s="7"/>
      <c r="R12" s="7"/>
      <c r="S12" s="7"/>
      <c r="T12" s="7"/>
      <c r="U12" s="7"/>
      <c r="V12" s="7"/>
      <c r="W12" s="7"/>
      <c r="X12" s="7"/>
      <c r="Y12" s="7"/>
      <c r="Z12" s="1"/>
    </row>
    <row r="13" spans="1:26" ht="15.75" customHeight="1">
      <c r="A13" s="7"/>
      <c r="B13" s="7"/>
      <c r="C13" s="7"/>
      <c r="D13" s="7"/>
      <c r="E13" s="7"/>
      <c r="F13" s="7"/>
      <c r="G13" s="7"/>
      <c r="H13" s="7"/>
      <c r="I13" s="7"/>
      <c r="J13" s="7"/>
      <c r="K13" s="7"/>
      <c r="L13" s="7"/>
      <c r="M13" s="7"/>
      <c r="N13" s="7"/>
      <c r="O13" s="7"/>
      <c r="P13" s="7"/>
      <c r="Q13" s="7"/>
      <c r="R13" s="7"/>
      <c r="S13" s="7"/>
      <c r="T13" s="7"/>
      <c r="U13" s="7"/>
      <c r="V13" s="7"/>
      <c r="W13" s="7"/>
      <c r="X13" s="7"/>
      <c r="Y13" s="7"/>
      <c r="Z13" s="1"/>
    </row>
    <row r="14" spans="1:26" ht="15.75" customHeight="1">
      <c r="A14" s="7"/>
      <c r="B14" s="7"/>
      <c r="C14" s="7"/>
      <c r="D14" s="7"/>
      <c r="E14" s="7"/>
      <c r="F14" s="7"/>
      <c r="G14" s="7"/>
      <c r="H14" s="7"/>
      <c r="I14" s="7"/>
      <c r="J14" s="7"/>
      <c r="K14" s="7"/>
      <c r="L14" s="7"/>
      <c r="M14" s="7"/>
      <c r="N14" s="7"/>
      <c r="O14" s="7"/>
      <c r="P14" s="7"/>
      <c r="Q14" s="7"/>
      <c r="R14" s="7"/>
      <c r="S14" s="7"/>
      <c r="T14" s="7"/>
      <c r="U14" s="7"/>
      <c r="V14" s="7"/>
      <c r="W14" s="7"/>
      <c r="X14" s="7"/>
      <c r="Y14" s="7"/>
      <c r="Z14" s="1"/>
    </row>
    <row r="15" spans="1:26" ht="15.75" customHeight="1">
      <c r="A15" s="7"/>
      <c r="B15" s="7"/>
      <c r="C15" s="7"/>
      <c r="D15" s="7"/>
      <c r="E15" s="7"/>
      <c r="F15" s="7"/>
      <c r="G15" s="7"/>
      <c r="H15" s="7"/>
      <c r="I15" s="7"/>
      <c r="J15" s="7"/>
      <c r="K15" s="7"/>
      <c r="L15" s="7"/>
      <c r="M15" s="7"/>
      <c r="N15" s="7"/>
      <c r="O15" s="7"/>
      <c r="P15" s="7"/>
      <c r="Q15" s="7"/>
      <c r="R15" s="7"/>
      <c r="S15" s="7"/>
      <c r="T15" s="7"/>
      <c r="U15" s="7"/>
      <c r="V15" s="7"/>
      <c r="W15" s="7"/>
      <c r="X15" s="7"/>
      <c r="Y15" s="7"/>
      <c r="Z15" s="1"/>
    </row>
    <row r="16" spans="1:26" ht="15.75" customHeight="1">
      <c r="A16" s="7"/>
      <c r="B16" s="7"/>
      <c r="C16" s="7"/>
      <c r="D16" s="7"/>
      <c r="E16" s="7"/>
      <c r="F16" s="7"/>
      <c r="G16" s="7"/>
      <c r="H16" s="7"/>
      <c r="I16" s="7"/>
      <c r="J16" s="7"/>
      <c r="K16" s="7"/>
      <c r="L16" s="7"/>
      <c r="M16" s="7"/>
      <c r="N16" s="7"/>
      <c r="O16" s="7"/>
      <c r="P16" s="7"/>
      <c r="Q16" s="7"/>
      <c r="R16" s="7"/>
      <c r="S16" s="7"/>
      <c r="T16" s="7"/>
      <c r="U16" s="7"/>
      <c r="V16" s="7"/>
      <c r="W16" s="7"/>
      <c r="X16" s="7"/>
      <c r="Y16" s="7"/>
      <c r="Z16" s="1"/>
    </row>
    <row r="17" spans="1:26" ht="15.75" customHeight="1">
      <c r="A17" s="7"/>
      <c r="B17" s="7"/>
      <c r="C17" s="7"/>
      <c r="D17" s="7"/>
      <c r="E17" s="7"/>
      <c r="F17" s="7"/>
      <c r="G17" s="7"/>
      <c r="H17" s="7"/>
      <c r="I17" s="7"/>
      <c r="J17" s="7"/>
      <c r="K17" s="7"/>
      <c r="L17" s="7"/>
      <c r="M17" s="7"/>
      <c r="N17" s="7"/>
      <c r="O17" s="7"/>
      <c r="P17" s="7"/>
      <c r="Q17" s="7"/>
      <c r="R17" s="7"/>
      <c r="S17" s="7"/>
      <c r="T17" s="7"/>
      <c r="U17" s="7"/>
      <c r="V17" s="7"/>
      <c r="W17" s="7"/>
      <c r="X17" s="7"/>
      <c r="Y17" s="7"/>
      <c r="Z17" s="1"/>
    </row>
    <row r="18" spans="1:26" ht="15.75" customHeight="1">
      <c r="A18" s="7"/>
      <c r="B18" s="7"/>
      <c r="C18" s="7"/>
      <c r="D18" s="7"/>
      <c r="E18" s="7"/>
      <c r="F18" s="7"/>
      <c r="G18" s="7"/>
      <c r="H18" s="7"/>
      <c r="I18" s="7"/>
      <c r="J18" s="7"/>
      <c r="K18" s="7"/>
      <c r="L18" s="7"/>
      <c r="M18" s="7"/>
      <c r="N18" s="7"/>
      <c r="O18" s="7"/>
      <c r="P18" s="7"/>
      <c r="Q18" s="7"/>
      <c r="R18" s="7"/>
      <c r="S18" s="7"/>
      <c r="T18" s="7"/>
      <c r="U18" s="7"/>
      <c r="V18" s="7"/>
      <c r="W18" s="7"/>
      <c r="X18" s="7"/>
      <c r="Y18" s="7"/>
      <c r="Z18" s="1"/>
    </row>
    <row r="19" spans="1:26" ht="15.75" customHeight="1">
      <c r="A19" s="7"/>
      <c r="B19" s="7"/>
      <c r="C19" s="7"/>
      <c r="D19" s="7"/>
      <c r="E19" s="7"/>
      <c r="F19" s="7"/>
      <c r="G19" s="7"/>
      <c r="H19" s="7"/>
      <c r="I19" s="7"/>
      <c r="J19" s="7"/>
      <c r="K19" s="7"/>
      <c r="L19" s="7"/>
      <c r="M19" s="7"/>
      <c r="N19" s="7"/>
      <c r="O19" s="7"/>
      <c r="P19" s="7"/>
      <c r="Q19" s="7"/>
      <c r="R19" s="7"/>
      <c r="S19" s="7"/>
      <c r="T19" s="7"/>
      <c r="U19" s="7"/>
      <c r="V19" s="7"/>
      <c r="W19" s="7"/>
      <c r="X19" s="7"/>
      <c r="Y19" s="7"/>
      <c r="Z19" s="1"/>
    </row>
    <row r="20" spans="1:26" ht="15.75" customHeight="1">
      <c r="A20" s="7"/>
      <c r="B20" s="7"/>
      <c r="C20" s="7"/>
      <c r="D20" s="7"/>
      <c r="E20" s="7"/>
      <c r="F20" s="7"/>
      <c r="G20" s="7"/>
      <c r="H20" s="7"/>
      <c r="I20" s="7"/>
      <c r="J20" s="7"/>
      <c r="K20" s="7"/>
      <c r="L20" s="7"/>
      <c r="M20" s="7"/>
      <c r="N20" s="7"/>
      <c r="O20" s="7"/>
      <c r="P20" s="7"/>
      <c r="Q20" s="7"/>
      <c r="R20" s="7"/>
      <c r="S20" s="7"/>
      <c r="T20" s="7"/>
      <c r="U20" s="7"/>
      <c r="V20" s="7"/>
      <c r="W20" s="7"/>
      <c r="X20" s="7"/>
      <c r="Y20" s="7"/>
      <c r="Z20" s="1"/>
    </row>
    <row r="21" spans="1:26" ht="15.75" customHeight="1">
      <c r="A21" s="7"/>
      <c r="B21" s="7"/>
      <c r="C21" s="7"/>
      <c r="D21" s="7"/>
      <c r="E21" s="7"/>
      <c r="F21" s="7"/>
      <c r="G21" s="7"/>
      <c r="H21" s="7"/>
      <c r="I21" s="7"/>
      <c r="J21" s="7"/>
      <c r="K21" s="7"/>
      <c r="L21" s="7"/>
      <c r="M21" s="7"/>
      <c r="N21" s="7"/>
      <c r="O21" s="7"/>
      <c r="P21" s="7"/>
      <c r="Q21" s="7"/>
      <c r="R21" s="7"/>
      <c r="S21" s="7"/>
      <c r="T21" s="7"/>
      <c r="U21" s="7"/>
      <c r="V21" s="7"/>
      <c r="W21" s="7"/>
      <c r="X21" s="7"/>
      <c r="Y21" s="7"/>
      <c r="Z21" s="1"/>
    </row>
    <row r="22" spans="1:26" ht="15.75" customHeight="1">
      <c r="A22" s="7"/>
      <c r="B22" s="7"/>
      <c r="C22" s="7"/>
      <c r="D22" s="7"/>
      <c r="E22" s="7"/>
      <c r="F22" s="7"/>
      <c r="G22" s="7"/>
      <c r="H22" s="7"/>
      <c r="I22" s="7"/>
      <c r="J22" s="7"/>
      <c r="K22" s="7"/>
      <c r="L22" s="7"/>
      <c r="M22" s="7"/>
      <c r="N22" s="7"/>
      <c r="O22" s="7"/>
      <c r="P22" s="7"/>
      <c r="Q22" s="7"/>
      <c r="R22" s="7"/>
      <c r="S22" s="7"/>
      <c r="T22" s="7"/>
      <c r="U22" s="7"/>
      <c r="V22" s="7"/>
      <c r="W22" s="7"/>
      <c r="X22" s="7"/>
      <c r="Y22" s="7"/>
      <c r="Z22" s="1"/>
    </row>
    <row r="23" spans="1:26" ht="15.75" customHeight="1">
      <c r="A23" s="7"/>
      <c r="B23" s="7"/>
      <c r="C23" s="7"/>
      <c r="D23" s="7"/>
      <c r="E23" s="7"/>
      <c r="F23" s="7"/>
      <c r="G23" s="7"/>
      <c r="H23" s="7"/>
      <c r="I23" s="7"/>
      <c r="J23" s="7"/>
      <c r="K23" s="7"/>
      <c r="L23" s="7"/>
      <c r="M23" s="7"/>
      <c r="N23" s="7"/>
      <c r="O23" s="7"/>
      <c r="P23" s="7"/>
      <c r="Q23" s="7"/>
      <c r="R23" s="7"/>
      <c r="S23" s="7"/>
      <c r="T23" s="7"/>
      <c r="U23" s="7"/>
      <c r="V23" s="7"/>
      <c r="W23" s="7"/>
      <c r="X23" s="7"/>
      <c r="Y23" s="7"/>
      <c r="Z23" s="1"/>
    </row>
    <row r="24" spans="1:26" ht="15.75" customHeight="1">
      <c r="A24" s="7"/>
      <c r="B24" s="7"/>
      <c r="C24" s="7"/>
      <c r="D24" s="7"/>
      <c r="E24" s="7"/>
      <c r="F24" s="7"/>
      <c r="G24" s="7"/>
      <c r="H24" s="7"/>
      <c r="I24" s="7"/>
      <c r="J24" s="7"/>
      <c r="K24" s="7"/>
      <c r="L24" s="7"/>
      <c r="M24" s="7"/>
      <c r="N24" s="7"/>
      <c r="O24" s="7"/>
      <c r="P24" s="7"/>
      <c r="Q24" s="7"/>
      <c r="R24" s="7"/>
      <c r="S24" s="7"/>
      <c r="T24" s="7"/>
      <c r="U24" s="7"/>
      <c r="V24" s="7"/>
      <c r="W24" s="7"/>
      <c r="X24" s="7"/>
      <c r="Y24" s="7"/>
      <c r="Z24" s="1"/>
    </row>
    <row r="25" spans="1:26" ht="15.75" customHeight="1">
      <c r="A25" s="7"/>
      <c r="B25" s="7"/>
      <c r="C25" s="7"/>
      <c r="D25" s="7"/>
      <c r="E25" s="7"/>
      <c r="F25" s="7"/>
      <c r="G25" s="7"/>
      <c r="H25" s="7"/>
      <c r="I25" s="7"/>
      <c r="J25" s="7"/>
      <c r="K25" s="7"/>
      <c r="L25" s="7"/>
      <c r="M25" s="7"/>
      <c r="N25" s="7"/>
      <c r="O25" s="7"/>
      <c r="P25" s="7"/>
      <c r="Q25" s="7"/>
      <c r="R25" s="7"/>
      <c r="S25" s="7"/>
      <c r="T25" s="7"/>
      <c r="U25" s="7"/>
      <c r="V25" s="7"/>
      <c r="W25" s="7"/>
      <c r="X25" s="7"/>
      <c r="Y25" s="7"/>
      <c r="Z25" s="1"/>
    </row>
    <row r="26" spans="1:26" ht="15.75" customHeight="1">
      <c r="A26" s="7"/>
      <c r="B26" s="7"/>
      <c r="C26" s="7"/>
      <c r="D26" s="7"/>
      <c r="E26" s="7"/>
      <c r="F26" s="7"/>
      <c r="G26" s="7"/>
      <c r="H26" s="7"/>
      <c r="I26" s="7"/>
      <c r="J26" s="7"/>
      <c r="K26" s="7"/>
      <c r="L26" s="7"/>
      <c r="M26" s="7"/>
      <c r="N26" s="7"/>
      <c r="O26" s="7"/>
      <c r="P26" s="7"/>
      <c r="Q26" s="7"/>
      <c r="R26" s="7"/>
      <c r="S26" s="7"/>
      <c r="T26" s="7"/>
      <c r="U26" s="7"/>
      <c r="V26" s="7"/>
      <c r="W26" s="7"/>
      <c r="X26" s="7"/>
      <c r="Y26" s="7"/>
      <c r="Z26" s="1"/>
    </row>
    <row r="27" spans="1:26" ht="15.75" customHeight="1">
      <c r="A27" s="7"/>
      <c r="B27" s="7"/>
      <c r="C27" s="7"/>
      <c r="D27" s="7"/>
      <c r="E27" s="7"/>
      <c r="F27" s="7"/>
      <c r="G27" s="7"/>
      <c r="H27" s="7"/>
      <c r="I27" s="7"/>
      <c r="J27" s="7"/>
      <c r="K27" s="7"/>
      <c r="L27" s="7"/>
      <c r="M27" s="7"/>
      <c r="N27" s="7"/>
      <c r="O27" s="7"/>
      <c r="P27" s="7"/>
      <c r="Q27" s="7"/>
      <c r="R27" s="7"/>
      <c r="S27" s="7"/>
      <c r="T27" s="7"/>
      <c r="U27" s="7"/>
      <c r="V27" s="7"/>
      <c r="W27" s="7"/>
      <c r="X27" s="7"/>
      <c r="Y27" s="7"/>
      <c r="Z27" s="1"/>
    </row>
    <row r="28" spans="1:26" ht="15.75" customHeight="1">
      <c r="A28" s="7"/>
      <c r="B28" s="7"/>
      <c r="C28" s="7"/>
      <c r="D28" s="7"/>
      <c r="E28" s="7"/>
      <c r="F28" s="7"/>
      <c r="G28" s="7"/>
      <c r="H28" s="7"/>
      <c r="I28" s="7"/>
      <c r="J28" s="7"/>
      <c r="K28" s="7"/>
      <c r="L28" s="7"/>
      <c r="M28" s="7"/>
      <c r="N28" s="7"/>
      <c r="O28" s="7"/>
      <c r="P28" s="7"/>
      <c r="Q28" s="7"/>
      <c r="R28" s="7"/>
      <c r="S28" s="7"/>
      <c r="T28" s="7"/>
      <c r="U28" s="7"/>
      <c r="V28" s="7"/>
      <c r="W28" s="7"/>
      <c r="X28" s="7"/>
      <c r="Y28" s="7"/>
      <c r="Z28" s="1"/>
    </row>
    <row r="29" spans="1:26" ht="15.75" customHeight="1">
      <c r="A29" s="7"/>
      <c r="B29" s="7"/>
      <c r="C29" s="7"/>
      <c r="D29" s="7"/>
      <c r="E29" s="7"/>
      <c r="F29" s="7"/>
      <c r="G29" s="7"/>
      <c r="H29" s="7"/>
      <c r="I29" s="7"/>
      <c r="J29" s="7"/>
      <c r="K29" s="7"/>
      <c r="L29" s="7"/>
      <c r="M29" s="7"/>
      <c r="N29" s="7"/>
      <c r="O29" s="7"/>
      <c r="P29" s="7"/>
      <c r="Q29" s="7"/>
      <c r="R29" s="7"/>
      <c r="S29" s="7"/>
      <c r="T29" s="7"/>
      <c r="U29" s="7"/>
      <c r="V29" s="7"/>
      <c r="W29" s="7"/>
      <c r="X29" s="7"/>
      <c r="Y29" s="7"/>
      <c r="Z29" s="1"/>
    </row>
    <row r="30" spans="1:26" ht="15.75" customHeight="1">
      <c r="A30" s="7"/>
      <c r="B30" s="7"/>
      <c r="C30" s="7"/>
      <c r="D30" s="7"/>
      <c r="E30" s="7"/>
      <c r="F30" s="7"/>
      <c r="G30" s="7"/>
      <c r="H30" s="7"/>
      <c r="I30" s="7"/>
      <c r="J30" s="7"/>
      <c r="K30" s="7"/>
      <c r="L30" s="7"/>
      <c r="M30" s="7"/>
      <c r="N30" s="7"/>
      <c r="O30" s="7"/>
      <c r="P30" s="7"/>
      <c r="Q30" s="7"/>
      <c r="R30" s="7"/>
      <c r="S30" s="7"/>
      <c r="T30" s="7"/>
      <c r="U30" s="7"/>
      <c r="V30" s="7"/>
      <c r="W30" s="7"/>
      <c r="X30" s="7"/>
      <c r="Y30" s="7"/>
      <c r="Z30" s="1"/>
    </row>
    <row r="31" spans="1:26" ht="15.75" customHeight="1">
      <c r="A31" s="7"/>
      <c r="B31" s="7"/>
      <c r="C31" s="7"/>
      <c r="D31" s="7"/>
      <c r="E31" s="7"/>
      <c r="F31" s="7"/>
      <c r="G31" s="7"/>
      <c r="H31" s="7"/>
      <c r="I31" s="7"/>
      <c r="J31" s="7"/>
      <c r="K31" s="7"/>
      <c r="L31" s="7"/>
      <c r="M31" s="7"/>
      <c r="N31" s="7"/>
      <c r="O31" s="7"/>
      <c r="P31" s="7"/>
      <c r="Q31" s="7"/>
      <c r="R31" s="7"/>
      <c r="S31" s="7"/>
      <c r="T31" s="7"/>
      <c r="U31" s="7"/>
      <c r="V31" s="7"/>
      <c r="W31" s="7"/>
      <c r="X31" s="7"/>
      <c r="Y31" s="7"/>
      <c r="Z31" s="1"/>
    </row>
    <row r="32" spans="1:26" ht="15.75" customHeight="1">
      <c r="A32" s="7"/>
      <c r="B32" s="7"/>
      <c r="C32" s="7"/>
      <c r="D32" s="7"/>
      <c r="E32" s="7"/>
      <c r="F32" s="7"/>
      <c r="G32" s="7"/>
      <c r="H32" s="7"/>
      <c r="I32" s="7"/>
      <c r="J32" s="7"/>
      <c r="K32" s="7"/>
      <c r="L32" s="7"/>
      <c r="M32" s="7"/>
      <c r="N32" s="7"/>
      <c r="O32" s="7"/>
      <c r="P32" s="7"/>
      <c r="Q32" s="7"/>
      <c r="R32" s="7"/>
      <c r="S32" s="7"/>
      <c r="T32" s="7"/>
      <c r="U32" s="7"/>
      <c r="V32" s="7"/>
      <c r="W32" s="7"/>
      <c r="X32" s="7"/>
      <c r="Y32" s="7"/>
      <c r="Z32" s="1"/>
    </row>
    <row r="33" spans="1:26" ht="15.75" customHeight="1">
      <c r="A33" s="7"/>
      <c r="B33" s="7"/>
      <c r="C33" s="7"/>
      <c r="D33" s="7"/>
      <c r="E33" s="7"/>
      <c r="F33" s="7"/>
      <c r="G33" s="7"/>
      <c r="H33" s="7"/>
      <c r="I33" s="7"/>
      <c r="J33" s="7"/>
      <c r="K33" s="7"/>
      <c r="L33" s="7"/>
      <c r="M33" s="7"/>
      <c r="N33" s="7"/>
      <c r="O33" s="7"/>
      <c r="P33" s="7"/>
      <c r="Q33" s="7"/>
      <c r="R33" s="7"/>
      <c r="S33" s="7"/>
      <c r="T33" s="7"/>
      <c r="U33" s="7"/>
      <c r="V33" s="7"/>
      <c r="W33" s="7"/>
      <c r="X33" s="7"/>
      <c r="Y33" s="7"/>
      <c r="Z33" s="1"/>
    </row>
    <row r="34" spans="1:26" ht="15.75" customHeight="1">
      <c r="A34" s="7"/>
      <c r="B34" s="7"/>
      <c r="C34" s="7"/>
      <c r="D34" s="7"/>
      <c r="E34" s="7"/>
      <c r="F34" s="7"/>
      <c r="G34" s="7"/>
      <c r="H34" s="7"/>
      <c r="I34" s="7"/>
      <c r="J34" s="7"/>
      <c r="K34" s="7"/>
      <c r="L34" s="7"/>
      <c r="M34" s="7"/>
      <c r="N34" s="7"/>
      <c r="O34" s="7"/>
      <c r="P34" s="7"/>
      <c r="Q34" s="7"/>
      <c r="R34" s="7"/>
      <c r="S34" s="7"/>
      <c r="T34" s="7"/>
      <c r="U34" s="7"/>
      <c r="V34" s="7"/>
      <c r="W34" s="7"/>
      <c r="X34" s="7"/>
      <c r="Y34" s="7"/>
      <c r="Z34" s="1"/>
    </row>
    <row r="35" spans="1:26" ht="15.75" customHeight="1">
      <c r="A35" s="7"/>
      <c r="B35" s="7"/>
      <c r="C35" s="7"/>
      <c r="D35" s="7"/>
      <c r="E35" s="7"/>
      <c r="F35" s="7"/>
      <c r="G35" s="7"/>
      <c r="H35" s="7"/>
      <c r="I35" s="7"/>
      <c r="J35" s="7"/>
      <c r="K35" s="7"/>
      <c r="L35" s="7"/>
      <c r="M35" s="7"/>
      <c r="N35" s="7"/>
      <c r="O35" s="7"/>
      <c r="P35" s="7"/>
      <c r="Q35" s="7"/>
      <c r="R35" s="7"/>
      <c r="S35" s="7"/>
      <c r="T35" s="7"/>
      <c r="U35" s="7"/>
      <c r="V35" s="7"/>
      <c r="W35" s="7"/>
      <c r="X35" s="7"/>
      <c r="Y35" s="7"/>
      <c r="Z35" s="1"/>
    </row>
    <row r="36" spans="1:26" ht="15.75" customHeight="1">
      <c r="A36" s="7"/>
      <c r="B36" s="7"/>
      <c r="C36" s="7"/>
      <c r="D36" s="7"/>
      <c r="E36" s="7"/>
      <c r="F36" s="7"/>
      <c r="G36" s="7"/>
      <c r="H36" s="7"/>
      <c r="I36" s="7"/>
      <c r="J36" s="7"/>
      <c r="K36" s="7"/>
      <c r="L36" s="7"/>
      <c r="M36" s="7"/>
      <c r="N36" s="7"/>
      <c r="O36" s="7"/>
      <c r="P36" s="7"/>
      <c r="Q36" s="7"/>
      <c r="R36" s="7"/>
      <c r="S36" s="7"/>
      <c r="T36" s="7"/>
      <c r="U36" s="7"/>
      <c r="V36" s="7"/>
      <c r="W36" s="7"/>
      <c r="X36" s="7"/>
      <c r="Y36" s="7"/>
      <c r="Z36" s="1"/>
    </row>
    <row r="37" spans="1:26" ht="15.75" customHeight="1">
      <c r="A37" s="7"/>
      <c r="B37" s="7"/>
      <c r="C37" s="7"/>
      <c r="D37" s="7"/>
      <c r="E37" s="7"/>
      <c r="F37" s="7"/>
      <c r="G37" s="7"/>
      <c r="H37" s="7"/>
      <c r="I37" s="7"/>
      <c r="J37" s="7"/>
      <c r="K37" s="7"/>
      <c r="L37" s="7"/>
      <c r="M37" s="7"/>
      <c r="N37" s="7"/>
      <c r="O37" s="7"/>
      <c r="P37" s="7"/>
      <c r="Q37" s="7"/>
      <c r="R37" s="7"/>
      <c r="S37" s="7"/>
      <c r="T37" s="7"/>
      <c r="U37" s="7"/>
      <c r="V37" s="7"/>
      <c r="W37" s="7"/>
      <c r="X37" s="7"/>
      <c r="Y37" s="7"/>
      <c r="Z37" s="1"/>
    </row>
    <row r="38" spans="1:26" ht="15.75" customHeight="1">
      <c r="A38" s="7"/>
      <c r="B38" s="7"/>
      <c r="C38" s="7"/>
      <c r="D38" s="7"/>
      <c r="E38" s="7"/>
      <c r="F38" s="7"/>
      <c r="G38" s="7"/>
      <c r="H38" s="7"/>
      <c r="I38" s="7"/>
      <c r="J38" s="7"/>
      <c r="K38" s="7"/>
      <c r="L38" s="7"/>
      <c r="M38" s="7"/>
      <c r="N38" s="7"/>
      <c r="O38" s="7"/>
      <c r="P38" s="7"/>
      <c r="Q38" s="7"/>
      <c r="R38" s="7"/>
      <c r="S38" s="7"/>
      <c r="T38" s="7"/>
      <c r="U38" s="7"/>
      <c r="V38" s="7"/>
      <c r="W38" s="7"/>
      <c r="X38" s="7"/>
      <c r="Y38" s="7"/>
      <c r="Z38" s="1"/>
    </row>
    <row r="39" spans="1:26" ht="15.75" customHeight="1">
      <c r="A39" s="7"/>
      <c r="B39" s="7"/>
      <c r="C39" s="7"/>
      <c r="D39" s="7"/>
      <c r="E39" s="7"/>
      <c r="F39" s="7"/>
      <c r="G39" s="7"/>
      <c r="H39" s="7"/>
      <c r="I39" s="7"/>
      <c r="J39" s="7"/>
      <c r="K39" s="7"/>
      <c r="L39" s="7"/>
      <c r="M39" s="7"/>
      <c r="N39" s="7"/>
      <c r="O39" s="7"/>
      <c r="P39" s="7"/>
      <c r="Q39" s="7"/>
      <c r="R39" s="7"/>
      <c r="S39" s="7"/>
      <c r="T39" s="7"/>
      <c r="U39" s="7"/>
      <c r="V39" s="7"/>
      <c r="W39" s="7"/>
      <c r="X39" s="7"/>
      <c r="Y39" s="7"/>
      <c r="Z39" s="1"/>
    </row>
    <row r="40" spans="1:26" ht="15.75" customHeight="1">
      <c r="A40" s="7"/>
      <c r="B40" s="7"/>
      <c r="C40" s="7"/>
      <c r="D40" s="7"/>
      <c r="E40" s="7"/>
      <c r="F40" s="7"/>
      <c r="G40" s="7"/>
      <c r="H40" s="7"/>
      <c r="I40" s="7"/>
      <c r="J40" s="7"/>
      <c r="K40" s="7"/>
      <c r="L40" s="7"/>
      <c r="M40" s="7"/>
      <c r="N40" s="7"/>
      <c r="O40" s="7"/>
      <c r="P40" s="7"/>
      <c r="Q40" s="7"/>
      <c r="R40" s="7"/>
      <c r="S40" s="7"/>
      <c r="T40" s="7"/>
      <c r="U40" s="7"/>
      <c r="V40" s="7"/>
      <c r="W40" s="7"/>
      <c r="X40" s="7"/>
      <c r="Y40" s="7"/>
      <c r="Z40" s="1"/>
    </row>
    <row r="41" spans="1:26" ht="15.75" customHeight="1">
      <c r="A41" s="7"/>
      <c r="B41" s="7"/>
      <c r="C41" s="7"/>
      <c r="D41" s="7"/>
      <c r="E41" s="7"/>
      <c r="F41" s="7"/>
      <c r="G41" s="7"/>
      <c r="H41" s="7"/>
      <c r="I41" s="7"/>
      <c r="J41" s="7"/>
      <c r="K41" s="7"/>
      <c r="L41" s="7"/>
      <c r="M41" s="7"/>
      <c r="N41" s="7"/>
      <c r="O41" s="7"/>
      <c r="P41" s="7"/>
      <c r="Q41" s="7"/>
      <c r="R41" s="7"/>
      <c r="S41" s="7"/>
      <c r="T41" s="7"/>
      <c r="U41" s="7"/>
      <c r="V41" s="7"/>
      <c r="W41" s="7"/>
      <c r="X41" s="7"/>
      <c r="Y41" s="7"/>
      <c r="Z41" s="1"/>
    </row>
    <row r="42" spans="1:26" ht="15.75" customHeight="1">
      <c r="A42" s="7"/>
      <c r="B42" s="7"/>
      <c r="C42" s="7"/>
      <c r="D42" s="7"/>
      <c r="E42" s="7"/>
      <c r="F42" s="7"/>
      <c r="G42" s="7"/>
      <c r="H42" s="7"/>
      <c r="I42" s="7"/>
      <c r="J42" s="7"/>
      <c r="K42" s="7"/>
      <c r="L42" s="7"/>
      <c r="M42" s="7"/>
      <c r="N42" s="7"/>
      <c r="O42" s="7"/>
      <c r="P42" s="7"/>
      <c r="Q42" s="7"/>
      <c r="R42" s="7"/>
      <c r="S42" s="7"/>
      <c r="T42" s="7"/>
      <c r="U42" s="7"/>
      <c r="V42" s="7"/>
      <c r="W42" s="7"/>
      <c r="X42" s="7"/>
      <c r="Y42" s="7"/>
      <c r="Z42" s="1"/>
    </row>
    <row r="43" spans="1:26" ht="15.75" customHeight="1">
      <c r="A43" s="7"/>
      <c r="B43" s="7"/>
      <c r="C43" s="7"/>
      <c r="D43" s="7"/>
      <c r="E43" s="7"/>
      <c r="F43" s="7"/>
      <c r="G43" s="7"/>
      <c r="H43" s="7"/>
      <c r="I43" s="7"/>
      <c r="J43" s="7"/>
      <c r="K43" s="7"/>
      <c r="L43" s="7"/>
      <c r="M43" s="7"/>
      <c r="N43" s="7"/>
      <c r="O43" s="7"/>
      <c r="P43" s="7"/>
      <c r="Q43" s="7"/>
      <c r="R43" s="7"/>
      <c r="S43" s="7"/>
      <c r="T43" s="7"/>
      <c r="U43" s="7"/>
      <c r="V43" s="7"/>
      <c r="W43" s="7"/>
      <c r="X43" s="7"/>
      <c r="Y43" s="7"/>
      <c r="Z43" s="1"/>
    </row>
    <row r="44" spans="1:26" ht="15.75" customHeight="1">
      <c r="A44" s="7"/>
      <c r="B44" s="7"/>
      <c r="C44" s="7"/>
      <c r="D44" s="7"/>
      <c r="E44" s="7"/>
      <c r="F44" s="7"/>
      <c r="G44" s="7"/>
      <c r="H44" s="7"/>
      <c r="I44" s="7"/>
      <c r="J44" s="7"/>
      <c r="K44" s="7"/>
      <c r="L44" s="7"/>
      <c r="M44" s="7"/>
      <c r="N44" s="7"/>
      <c r="O44" s="7"/>
      <c r="P44" s="7"/>
      <c r="Q44" s="7"/>
      <c r="R44" s="7"/>
      <c r="S44" s="7"/>
      <c r="T44" s="7"/>
      <c r="U44" s="7"/>
      <c r="V44" s="7"/>
      <c r="W44" s="7"/>
      <c r="X44" s="7"/>
      <c r="Y44" s="7"/>
      <c r="Z44" s="1"/>
    </row>
    <row r="45" spans="1:26" ht="15.75" customHeight="1">
      <c r="A45" s="7"/>
      <c r="B45" s="7"/>
      <c r="C45" s="7"/>
      <c r="D45" s="7"/>
      <c r="E45" s="7"/>
      <c r="F45" s="7"/>
      <c r="G45" s="7"/>
      <c r="H45" s="7"/>
      <c r="I45" s="7"/>
      <c r="J45" s="7"/>
      <c r="K45" s="7"/>
      <c r="L45" s="7"/>
      <c r="M45" s="7"/>
      <c r="N45" s="7"/>
      <c r="O45" s="7"/>
      <c r="P45" s="7"/>
      <c r="Q45" s="7"/>
      <c r="R45" s="7"/>
      <c r="S45" s="7"/>
      <c r="T45" s="7"/>
      <c r="U45" s="7"/>
      <c r="V45" s="7"/>
      <c r="W45" s="7"/>
      <c r="X45" s="7"/>
      <c r="Y45" s="7"/>
      <c r="Z45" s="1"/>
    </row>
    <row r="46" spans="1:26" ht="15.75" customHeight="1">
      <c r="A46" s="7"/>
      <c r="B46" s="7"/>
      <c r="C46" s="7"/>
      <c r="D46" s="7"/>
      <c r="E46" s="7"/>
      <c r="F46" s="7"/>
      <c r="G46" s="7"/>
      <c r="H46" s="7"/>
      <c r="I46" s="7"/>
      <c r="J46" s="7"/>
      <c r="K46" s="7"/>
      <c r="L46" s="7"/>
      <c r="M46" s="7"/>
      <c r="N46" s="7"/>
      <c r="O46" s="7"/>
      <c r="P46" s="7"/>
      <c r="Q46" s="7"/>
      <c r="R46" s="7"/>
      <c r="S46" s="7"/>
      <c r="T46" s="7"/>
      <c r="U46" s="7"/>
      <c r="V46" s="7"/>
      <c r="W46" s="7"/>
      <c r="X46" s="7"/>
      <c r="Y46" s="7"/>
      <c r="Z46" s="1"/>
    </row>
    <row r="47" spans="1:26" ht="15.75" customHeight="1">
      <c r="A47" s="7"/>
      <c r="B47" s="7"/>
      <c r="C47" s="7"/>
      <c r="D47" s="7"/>
      <c r="E47" s="7"/>
      <c r="F47" s="7"/>
      <c r="G47" s="7"/>
      <c r="H47" s="7"/>
      <c r="I47" s="7"/>
      <c r="J47" s="7"/>
      <c r="K47" s="7"/>
      <c r="L47" s="7"/>
      <c r="M47" s="7"/>
      <c r="N47" s="7"/>
      <c r="O47" s="7"/>
      <c r="P47" s="7"/>
      <c r="Q47" s="7"/>
      <c r="R47" s="7"/>
      <c r="S47" s="7"/>
      <c r="T47" s="7"/>
      <c r="U47" s="7"/>
      <c r="V47" s="7"/>
      <c r="W47" s="7"/>
      <c r="X47" s="7"/>
      <c r="Y47" s="7"/>
      <c r="Z47" s="1"/>
    </row>
    <row r="48" spans="1:26"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1"/>
    </row>
    <row r="49" spans="1:26"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1"/>
    </row>
    <row r="50" spans="1:26"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1"/>
    </row>
    <row r="51" spans="1:26"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1"/>
    </row>
    <row r="52" spans="1:26"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1"/>
    </row>
    <row r="53" spans="1:26"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1"/>
    </row>
    <row r="54" spans="1:26"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1"/>
    </row>
    <row r="55" spans="1:26"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1"/>
    </row>
    <row r="56" spans="1:26"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1"/>
    </row>
    <row r="57" spans="1:26"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1"/>
    </row>
    <row r="58" spans="1:26"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1"/>
    </row>
    <row r="59" spans="1:26"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1"/>
    </row>
    <row r="60" spans="1:26"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1"/>
    </row>
    <row r="61" spans="1:26"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1"/>
    </row>
    <row r="62" spans="1:26"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1"/>
    </row>
    <row r="63" spans="1:26"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1"/>
    </row>
    <row r="64" spans="1:26"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1"/>
    </row>
    <row r="65" spans="1:26"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1"/>
    </row>
    <row r="66" spans="1:2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1"/>
    </row>
    <row r="67" spans="1:26"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1"/>
    </row>
    <row r="68" spans="1:26"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1"/>
    </row>
    <row r="69" spans="1:26"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1"/>
    </row>
    <row r="70" spans="1:26"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1"/>
    </row>
    <row r="71" spans="1:26"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1"/>
    </row>
    <row r="72" spans="1:26"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1"/>
    </row>
    <row r="73" spans="1:26"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1"/>
    </row>
    <row r="74" spans="1:26"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1"/>
    </row>
    <row r="75" spans="1:26"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1"/>
    </row>
    <row r="76" spans="1:2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1"/>
    </row>
    <row r="77" spans="1:26"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1"/>
    </row>
    <row r="78" spans="1:26"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1"/>
    </row>
    <row r="79" spans="1:26"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1"/>
    </row>
    <row r="80" spans="1:26"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1"/>
    </row>
    <row r="81" spans="1:26"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1"/>
    </row>
    <row r="82" spans="1:26"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1"/>
    </row>
    <row r="83" spans="1:26"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1"/>
    </row>
    <row r="84" spans="1:26"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1"/>
    </row>
    <row r="85" spans="1:26"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1"/>
    </row>
    <row r="86" spans="1:2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1"/>
    </row>
    <row r="87" spans="1:26"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1"/>
    </row>
    <row r="88" spans="1:26"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1"/>
    </row>
    <row r="89" spans="1:26"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1"/>
    </row>
    <row r="90" spans="1:26"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1"/>
    </row>
    <row r="91" spans="1:26"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1"/>
    </row>
    <row r="92" spans="1:26"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1"/>
    </row>
    <row r="93" spans="1:26"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1"/>
    </row>
    <row r="94" spans="1:26"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1"/>
    </row>
    <row r="95" spans="1:26"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1"/>
    </row>
    <row r="96" spans="1:2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1"/>
    </row>
    <row r="97" spans="1:26"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1"/>
    </row>
    <row r="98" spans="1:26"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1"/>
    </row>
    <row r="99" spans="1:26"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1"/>
    </row>
    <row r="100" spans="1:26"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1"/>
    </row>
    <row r="101" spans="1:26"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1"/>
    </row>
    <row r="102" spans="1:26"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1"/>
    </row>
    <row r="103" spans="1:26"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1"/>
    </row>
    <row r="104" spans="1:26"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1"/>
    </row>
    <row r="105" spans="1:26"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1"/>
    </row>
    <row r="106" spans="1:2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1"/>
    </row>
    <row r="107" spans="1:26"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1"/>
    </row>
    <row r="108" spans="1:26"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1"/>
    </row>
    <row r="109" spans="1:26"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1"/>
    </row>
    <row r="110" spans="1:26"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1"/>
    </row>
    <row r="111" spans="1:26"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1"/>
    </row>
    <row r="112" spans="1:26"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1"/>
    </row>
    <row r="113" spans="1:26"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1"/>
    </row>
    <row r="114" spans="1:26"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1"/>
    </row>
    <row r="115" spans="1:26"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1"/>
    </row>
    <row r="116" spans="1:2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1"/>
    </row>
    <row r="117" spans="1:26"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1"/>
    </row>
    <row r="118" spans="1:26"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1"/>
    </row>
    <row r="119" spans="1:26"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1"/>
    </row>
    <row r="120" spans="1:26"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1"/>
    </row>
    <row r="121" spans="1:26"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1"/>
    </row>
    <row r="122" spans="1:26"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1"/>
    </row>
    <row r="123" spans="1:26"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1"/>
    </row>
    <row r="124" spans="1:26"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1"/>
    </row>
    <row r="125" spans="1:26"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1"/>
    </row>
    <row r="126" spans="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1"/>
    </row>
    <row r="127" spans="1:26"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1"/>
    </row>
    <row r="128" spans="1:26"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1"/>
    </row>
    <row r="129" spans="1:26"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1"/>
    </row>
    <row r="130" spans="1:26"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1"/>
    </row>
    <row r="131" spans="1:26"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1"/>
    </row>
    <row r="132" spans="1:26"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1"/>
    </row>
    <row r="133" spans="1:26"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1"/>
    </row>
    <row r="134" spans="1:26"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1"/>
    </row>
    <row r="135" spans="1:26"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1"/>
    </row>
    <row r="136" spans="1:2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1"/>
    </row>
    <row r="137" spans="1:26"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1"/>
    </row>
    <row r="138" spans="1:26"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1"/>
    </row>
    <row r="139" spans="1:26"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1"/>
    </row>
    <row r="140" spans="1:26"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1"/>
    </row>
    <row r="141" spans="1:26"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1"/>
    </row>
    <row r="142" spans="1:26"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1"/>
    </row>
    <row r="143" spans="1:26"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1"/>
    </row>
    <row r="144" spans="1:26"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1"/>
    </row>
    <row r="145" spans="1:26"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1"/>
    </row>
    <row r="146" spans="1:2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1"/>
    </row>
    <row r="147" spans="1:26"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1"/>
    </row>
    <row r="148" spans="1:26"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1"/>
    </row>
    <row r="149" spans="1:26"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1"/>
    </row>
    <row r="150" spans="1:26"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1"/>
    </row>
    <row r="151" spans="1:26"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1"/>
    </row>
    <row r="152" spans="1:26"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1"/>
    </row>
    <row r="153" spans="1:26"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1"/>
    </row>
    <row r="154" spans="1:26"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1"/>
    </row>
    <row r="155" spans="1:26"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1"/>
    </row>
    <row r="156" spans="1:2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1"/>
    </row>
    <row r="157" spans="1:26"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1"/>
    </row>
    <row r="158" spans="1:26"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1"/>
    </row>
    <row r="159" spans="1:26"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1"/>
    </row>
    <row r="160" spans="1:26"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1"/>
    </row>
    <row r="161" spans="1:26"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1"/>
    </row>
    <row r="162" spans="1:26"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1"/>
    </row>
    <row r="163" spans="1:26"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1"/>
    </row>
    <row r="164" spans="1:26"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1"/>
    </row>
    <row r="165" spans="1:26"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1"/>
    </row>
    <row r="166" spans="1:2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1"/>
    </row>
    <row r="167" spans="1:26"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1"/>
    </row>
    <row r="168" spans="1:26"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1"/>
    </row>
    <row r="169" spans="1:26"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1"/>
    </row>
    <row r="170" spans="1:26"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1"/>
    </row>
    <row r="171" spans="1:26"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1"/>
    </row>
    <row r="172" spans="1:26"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1"/>
    </row>
    <row r="173" spans="1:26"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1"/>
    </row>
    <row r="174" spans="1:26"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1"/>
    </row>
    <row r="175" spans="1:26"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1"/>
    </row>
    <row r="176" spans="1:2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1"/>
    </row>
    <row r="177" spans="1:26"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1"/>
    </row>
    <row r="178" spans="1:26"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1"/>
    </row>
    <row r="179" spans="1:26"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1"/>
    </row>
    <row r="180" spans="1:26"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1"/>
    </row>
    <row r="181" spans="1:26"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1"/>
    </row>
    <row r="182" spans="1:26"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1"/>
    </row>
    <row r="183" spans="1:26"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1"/>
    </row>
    <row r="184" spans="1:26"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1"/>
    </row>
    <row r="185" spans="1:26"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1"/>
    </row>
    <row r="186" spans="1:2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1"/>
    </row>
    <row r="187" spans="1:26"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1"/>
    </row>
    <row r="188" spans="1:26"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1"/>
    </row>
    <row r="189" spans="1:26"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1"/>
    </row>
    <row r="190" spans="1:26"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1"/>
    </row>
    <row r="191" spans="1:26"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1"/>
    </row>
    <row r="192" spans="1:26"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1"/>
    </row>
    <row r="193" spans="1:26"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1"/>
    </row>
    <row r="194" spans="1:26"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1"/>
    </row>
    <row r="195" spans="1:26"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1"/>
    </row>
    <row r="196" spans="1:2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1"/>
    </row>
    <row r="197" spans="1:26"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1"/>
    </row>
    <row r="198" spans="1:26"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1"/>
    </row>
    <row r="199" spans="1:26"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1"/>
    </row>
    <row r="200" spans="1:26"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1"/>
    </row>
    <row r="201" spans="1:26"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1"/>
    </row>
    <row r="202" spans="1:26"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1"/>
    </row>
    <row r="203" spans="1:26"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1"/>
    </row>
    <row r="204" spans="1:26"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1"/>
    </row>
    <row r="205" spans="1:26"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1"/>
    </row>
    <row r="206" spans="1:2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1"/>
    </row>
    <row r="207" spans="1:26"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1"/>
    </row>
    <row r="208" spans="1:26"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1"/>
    </row>
    <row r="209" spans="1:26"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1"/>
    </row>
    <row r="210" spans="1:26"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1"/>
    </row>
    <row r="211" spans="1:26"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1"/>
    </row>
    <row r="212" spans="1:26"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1"/>
    </row>
    <row r="213" spans="1:26"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1"/>
    </row>
    <row r="214" spans="1:26"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1"/>
    </row>
    <row r="215" spans="1:26"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1"/>
    </row>
    <row r="216" spans="1:2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1"/>
    </row>
    <row r="217" spans="1:26"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1"/>
    </row>
    <row r="218" spans="1:26"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1"/>
    </row>
    <row r="219" spans="1:26"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1"/>
    </row>
    <row r="220" spans="1:26"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F5:F11"/>
  </mergeCell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B998"/>
  <sheetViews>
    <sheetView showGridLines="0" zoomScale="55" zoomScaleNormal="55" workbookViewId="0">
      <pane ySplit="4" topLeftCell="A5" activePane="bottomLeft" state="frozen"/>
      <selection pane="bottomLeft" activeCell="A8" sqref="A8:XFD9"/>
    </sheetView>
  </sheetViews>
  <sheetFormatPr baseColWidth="10" defaultColWidth="14.44140625" defaultRowHeight="15" customHeight="1"/>
  <cols>
    <col min="1" max="1" width="2.33203125" customWidth="1"/>
    <col min="2" max="2" width="3.88671875" style="167" customWidth="1"/>
    <col min="3" max="3" width="5.33203125" style="174" customWidth="1"/>
    <col min="4" max="4" width="6.88671875" customWidth="1"/>
    <col min="5" max="5" width="79.6640625" customWidth="1"/>
    <col min="6" max="6" width="48.33203125" customWidth="1"/>
    <col min="7" max="7" width="87.33203125" customWidth="1"/>
    <col min="8" max="8" width="36" customWidth="1"/>
    <col min="9" max="9" width="34.44140625" customWidth="1"/>
    <col min="10" max="11" width="20.5546875" customWidth="1"/>
    <col min="12" max="12" width="43.5546875" customWidth="1"/>
    <col min="13" max="13" width="43.33203125" customWidth="1"/>
    <col min="14" max="14" width="56.33203125" customWidth="1"/>
    <col min="15" max="15" width="30.33203125" customWidth="1"/>
    <col min="16" max="28" width="11.44140625" customWidth="1"/>
  </cols>
  <sheetData>
    <row r="1" spans="1:28"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c r="AA1" s="80"/>
      <c r="AB1" s="80"/>
    </row>
    <row r="2" spans="1:28"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c r="AA2" s="80"/>
      <c r="AB2" s="80"/>
    </row>
    <row r="3" spans="1:28" ht="14.25" customHeight="1">
      <c r="A3" s="80" t="s">
        <v>1182</v>
      </c>
      <c r="B3" s="80"/>
      <c r="C3" s="80"/>
      <c r="D3" s="80"/>
      <c r="E3" s="80"/>
      <c r="F3" s="80"/>
      <c r="G3" s="80"/>
      <c r="H3" s="80"/>
      <c r="I3" s="80"/>
      <c r="J3" s="80"/>
      <c r="K3" s="80"/>
      <c r="L3" s="80"/>
      <c r="M3" s="80"/>
      <c r="N3" s="80"/>
      <c r="O3" s="80"/>
      <c r="P3" s="80"/>
      <c r="Q3" s="80"/>
      <c r="R3" s="80"/>
      <c r="S3" s="80"/>
      <c r="T3" s="80"/>
      <c r="U3" s="80"/>
      <c r="V3" s="80"/>
      <c r="W3" s="80"/>
      <c r="X3" s="80"/>
      <c r="Y3" s="80"/>
      <c r="Z3" s="80"/>
      <c r="AA3" s="80"/>
      <c r="AB3" s="80"/>
    </row>
    <row r="4" spans="1:28" ht="14.25" customHeight="1">
      <c r="A4" s="80" t="s">
        <v>1183</v>
      </c>
      <c r="B4" s="80"/>
      <c r="C4" s="80"/>
      <c r="D4" s="80"/>
      <c r="E4" s="81"/>
      <c r="F4" s="80"/>
      <c r="G4" s="80"/>
      <c r="H4" s="80"/>
      <c r="I4" s="80"/>
      <c r="J4" s="80"/>
      <c r="K4" s="80"/>
      <c r="L4" s="80"/>
      <c r="M4" s="80"/>
      <c r="N4" s="80"/>
      <c r="O4" s="80"/>
      <c r="P4" s="80"/>
      <c r="Q4" s="80"/>
      <c r="R4" s="80"/>
      <c r="S4" s="80"/>
      <c r="T4" s="80"/>
      <c r="U4" s="80"/>
      <c r="V4" s="80"/>
      <c r="W4" s="80"/>
      <c r="X4" s="80"/>
      <c r="Y4" s="80"/>
      <c r="Z4" s="80"/>
      <c r="AA4" s="80"/>
      <c r="AB4" s="80"/>
    </row>
    <row r="5" spans="1:28" ht="15" customHeight="1">
      <c r="H5" s="139"/>
    </row>
    <row r="6" spans="1:28" ht="14.25" customHeight="1">
      <c r="A6" s="83"/>
      <c r="B6" s="192"/>
      <c r="C6" s="192"/>
      <c r="D6" s="84" t="s">
        <v>1165</v>
      </c>
      <c r="E6" s="84"/>
      <c r="F6" s="85"/>
      <c r="G6" s="85"/>
      <c r="H6" s="84"/>
      <c r="I6" s="85"/>
      <c r="J6" s="83"/>
      <c r="K6" s="83"/>
      <c r="L6" s="83"/>
      <c r="M6" s="83"/>
      <c r="N6" s="83"/>
      <c r="O6" s="83"/>
      <c r="P6" s="86"/>
      <c r="Q6" s="83"/>
      <c r="R6" s="83"/>
      <c r="S6" s="83"/>
      <c r="T6" s="83"/>
      <c r="U6" s="83"/>
      <c r="V6" s="83"/>
      <c r="W6" s="83"/>
      <c r="X6" s="83"/>
      <c r="Y6" s="83"/>
      <c r="Z6" s="83"/>
      <c r="AA6" s="83"/>
      <c r="AB6" s="83"/>
    </row>
    <row r="7" spans="1:28" ht="46.2" customHeight="1">
      <c r="D7" s="320" t="s">
        <v>1703</v>
      </c>
      <c r="E7" s="320"/>
      <c r="F7" s="320"/>
      <c r="G7" s="320"/>
      <c r="H7" s="7"/>
      <c r="I7" s="7"/>
      <c r="J7" s="7"/>
      <c r="K7" s="7"/>
      <c r="P7" s="61"/>
    </row>
    <row r="8" spans="1:28" ht="14.25" customHeight="1">
      <c r="A8" s="87"/>
      <c r="B8" s="193"/>
      <c r="C8" s="193"/>
      <c r="D8" s="88" t="s">
        <v>959</v>
      </c>
      <c r="E8" s="88"/>
      <c r="F8" s="88"/>
      <c r="G8" s="88"/>
      <c r="H8" s="88"/>
      <c r="I8" s="88"/>
      <c r="J8" s="87"/>
      <c r="K8" s="87"/>
      <c r="L8" s="87"/>
      <c r="M8" s="87"/>
      <c r="N8" s="87"/>
      <c r="O8" s="87"/>
      <c r="P8" s="87"/>
      <c r="Q8" s="87"/>
      <c r="R8" s="87"/>
      <c r="S8" s="87"/>
      <c r="T8" s="87"/>
      <c r="U8" s="87"/>
      <c r="V8" s="87"/>
      <c r="W8" s="87"/>
      <c r="X8" s="87"/>
      <c r="Y8" s="87"/>
      <c r="Z8" s="87"/>
      <c r="AA8" s="87"/>
      <c r="AB8" s="87"/>
    </row>
    <row r="9" spans="1:28" ht="14.25" customHeight="1">
      <c r="A9" s="140"/>
      <c r="B9" s="140"/>
      <c r="C9" s="140"/>
      <c r="D9" s="75" t="s">
        <v>1128</v>
      </c>
      <c r="E9" s="141"/>
      <c r="F9" s="141"/>
      <c r="G9" s="141"/>
      <c r="H9" s="141"/>
      <c r="I9" s="141"/>
      <c r="J9" s="140"/>
      <c r="K9" s="140"/>
      <c r="L9" s="140"/>
      <c r="M9" s="140"/>
      <c r="N9" s="140"/>
      <c r="O9" s="140"/>
      <c r="P9" s="140"/>
      <c r="Q9" s="140"/>
      <c r="R9" s="140"/>
      <c r="S9" s="140"/>
      <c r="T9" s="140"/>
      <c r="U9" s="140"/>
      <c r="V9" s="140"/>
      <c r="W9" s="140"/>
      <c r="X9" s="140"/>
      <c r="Y9" s="140"/>
      <c r="Z9" s="140"/>
      <c r="AA9" s="140"/>
      <c r="AB9" s="140"/>
    </row>
    <row r="10" spans="1:28" ht="14.25" customHeight="1"/>
    <row r="11" spans="1:28" ht="14.25" customHeight="1">
      <c r="A11" s="87"/>
      <c r="B11" s="193"/>
      <c r="C11" s="193"/>
      <c r="D11" s="88" t="s">
        <v>1006</v>
      </c>
      <c r="E11" s="88" t="s">
        <v>961</v>
      </c>
      <c r="F11" s="90" t="s">
        <v>962</v>
      </c>
      <c r="G11" s="91" t="s">
        <v>963</v>
      </c>
      <c r="H11" s="88" t="s">
        <v>964</v>
      </c>
      <c r="I11" s="88" t="s">
        <v>965</v>
      </c>
      <c r="J11" s="87"/>
      <c r="K11" s="87"/>
      <c r="L11" s="87"/>
      <c r="M11" s="87"/>
      <c r="N11" s="87"/>
      <c r="O11" s="87"/>
      <c r="P11" s="87"/>
      <c r="Q11" s="87"/>
      <c r="R11" s="87"/>
      <c r="S11" s="87"/>
      <c r="T11" s="87"/>
      <c r="U11" s="87"/>
      <c r="V11" s="87"/>
      <c r="W11" s="87"/>
      <c r="X11" s="87"/>
      <c r="Y11" s="87"/>
      <c r="Z11" s="87"/>
      <c r="AA11" s="87"/>
      <c r="AB11" s="87"/>
    </row>
    <row r="12" spans="1:28" ht="45.45" customHeight="1">
      <c r="A12" s="322" t="s">
        <v>966</v>
      </c>
      <c r="B12" s="322"/>
      <c r="C12" s="322"/>
      <c r="D12" s="322"/>
      <c r="E12" s="73" t="s">
        <v>1184</v>
      </c>
      <c r="F12" s="207" t="s">
        <v>968</v>
      </c>
      <c r="G12" s="104">
        <f t="shared" ref="G12" si="0">IF(F12="Sí",1,0)</f>
        <v>1</v>
      </c>
      <c r="H12" s="142" t="s">
        <v>1185</v>
      </c>
      <c r="I12" s="107"/>
    </row>
    <row r="13" spans="1:28" ht="61.95" customHeight="1">
      <c r="A13" s="324" t="s">
        <v>1010</v>
      </c>
      <c r="B13" s="324"/>
      <c r="C13" s="324"/>
      <c r="D13" s="324"/>
      <c r="E13" s="187" t="s">
        <v>1695</v>
      </c>
      <c r="F13" s="207" t="s">
        <v>968</v>
      </c>
      <c r="G13" s="104"/>
      <c r="H13" s="107"/>
      <c r="I13" s="107"/>
    </row>
    <row r="14" spans="1:28" ht="32.25" customHeight="1">
      <c r="B14" s="324" t="s">
        <v>1012</v>
      </c>
      <c r="C14" s="324"/>
      <c r="D14" s="324"/>
      <c r="E14" s="73" t="s">
        <v>1097</v>
      </c>
      <c r="F14" s="207" t="s">
        <v>968</v>
      </c>
      <c r="G14" s="104"/>
    </row>
    <row r="15" spans="1:28" ht="45.45" customHeight="1">
      <c r="C15" s="324" t="s">
        <v>1186</v>
      </c>
      <c r="D15" s="324"/>
      <c r="E15" s="73" t="s">
        <v>983</v>
      </c>
      <c r="F15" s="207" t="s">
        <v>968</v>
      </c>
      <c r="G15" s="104">
        <f>IF(F15="Sí",(1/8),0)</f>
        <v>0.125</v>
      </c>
      <c r="H15" s="107" t="s">
        <v>984</v>
      </c>
    </row>
    <row r="16" spans="1:28" ht="39.450000000000003" customHeight="1">
      <c r="C16" s="324" t="s">
        <v>1187</v>
      </c>
      <c r="D16" s="324"/>
      <c r="E16" s="73" t="s">
        <v>986</v>
      </c>
      <c r="F16" s="207" t="s">
        <v>968</v>
      </c>
      <c r="G16" s="104">
        <f t="shared" ref="G16:G23" si="1">IF(F16="Sí",(1/8),0)</f>
        <v>0.125</v>
      </c>
    </row>
    <row r="17" spans="1:28" ht="63.45" customHeight="1">
      <c r="C17" s="324" t="s">
        <v>1188</v>
      </c>
      <c r="D17" s="324"/>
      <c r="E17" s="73" t="s">
        <v>988</v>
      </c>
      <c r="F17" s="207" t="s">
        <v>968</v>
      </c>
      <c r="G17" s="104">
        <f t="shared" si="1"/>
        <v>0.125</v>
      </c>
    </row>
    <row r="18" spans="1:28" ht="39.75" customHeight="1">
      <c r="C18" s="324" t="s">
        <v>1189</v>
      </c>
      <c r="D18" s="324"/>
      <c r="E18" s="73" t="s">
        <v>990</v>
      </c>
      <c r="F18" s="207" t="s">
        <v>991</v>
      </c>
      <c r="G18" s="104"/>
    </row>
    <row r="19" spans="1:28" ht="32.700000000000003" customHeight="1">
      <c r="D19" s="195" t="s">
        <v>1301</v>
      </c>
      <c r="E19" s="73" t="s">
        <v>993</v>
      </c>
      <c r="F19" s="207" t="s">
        <v>968</v>
      </c>
      <c r="G19" s="104">
        <f t="shared" si="1"/>
        <v>0.125</v>
      </c>
      <c r="H19" s="107" t="s">
        <v>984</v>
      </c>
      <c r="I19" s="107"/>
    </row>
    <row r="20" spans="1:28" ht="43.2" customHeight="1">
      <c r="C20" s="323" t="s">
        <v>1190</v>
      </c>
      <c r="D20" s="323"/>
      <c r="E20" s="73" t="s">
        <v>996</v>
      </c>
      <c r="F20" s="207" t="s">
        <v>997</v>
      </c>
      <c r="G20" s="104">
        <f>IF(F20="No",(1/8),0)</f>
        <v>0.125</v>
      </c>
      <c r="H20" s="61" t="s">
        <v>994</v>
      </c>
    </row>
    <row r="21" spans="1:28" ht="64.5" customHeight="1">
      <c r="C21" s="323" t="s">
        <v>1191</v>
      </c>
      <c r="D21" s="323"/>
      <c r="E21" s="73" t="s">
        <v>1099</v>
      </c>
      <c r="F21" s="207" t="s">
        <v>968</v>
      </c>
      <c r="G21" s="104">
        <f t="shared" si="1"/>
        <v>0.125</v>
      </c>
    </row>
    <row r="22" spans="1:28" ht="34.200000000000003" customHeight="1">
      <c r="C22" s="323" t="s">
        <v>1192</v>
      </c>
      <c r="D22" s="323"/>
      <c r="E22" s="73" t="s">
        <v>1001</v>
      </c>
      <c r="F22" s="207" t="s">
        <v>968</v>
      </c>
      <c r="G22" s="104">
        <f t="shared" si="1"/>
        <v>0.125</v>
      </c>
    </row>
    <row r="23" spans="1:28" ht="33.450000000000003" customHeight="1">
      <c r="C23" s="323" t="s">
        <v>1193</v>
      </c>
      <c r="D23" s="323"/>
      <c r="E23" s="73" t="s">
        <v>1003</v>
      </c>
      <c r="F23" s="207" t="s">
        <v>968</v>
      </c>
      <c r="G23" s="104">
        <f t="shared" si="1"/>
        <v>0.125</v>
      </c>
    </row>
    <row r="24" spans="1:28" ht="48.45" customHeight="1">
      <c r="A24" s="324" t="s">
        <v>1014</v>
      </c>
      <c r="B24" s="324"/>
      <c r="C24" s="324"/>
      <c r="D24" s="324"/>
      <c r="E24" s="73" t="s">
        <v>1194</v>
      </c>
      <c r="F24" s="207" t="s">
        <v>968</v>
      </c>
      <c r="G24" s="104">
        <f t="shared" ref="G24:G25" si="2">IF(F24="Sí",1,0)</f>
        <v>1</v>
      </c>
    </row>
    <row r="25" spans="1:28" ht="32.25" customHeight="1">
      <c r="A25" s="324" t="s">
        <v>1019</v>
      </c>
      <c r="B25" s="324"/>
      <c r="C25" s="324"/>
      <c r="D25" s="324"/>
      <c r="E25" s="73" t="s">
        <v>1195</v>
      </c>
      <c r="F25" s="207" t="s">
        <v>968</v>
      </c>
      <c r="G25" s="104">
        <f t="shared" si="2"/>
        <v>1</v>
      </c>
    </row>
    <row r="26" spans="1:28" ht="32.25" customHeight="1">
      <c r="A26" s="324" t="s">
        <v>1021</v>
      </c>
      <c r="B26" s="324"/>
      <c r="C26" s="324"/>
      <c r="D26" s="324"/>
      <c r="E26" s="120" t="s">
        <v>1196</v>
      </c>
      <c r="F26" s="207" t="s">
        <v>968</v>
      </c>
      <c r="G26" s="104"/>
    </row>
    <row r="27" spans="1:28" ht="64.5" customHeight="1">
      <c r="A27" s="108"/>
      <c r="B27" s="325" t="s">
        <v>1024</v>
      </c>
      <c r="C27" s="325"/>
      <c r="D27" s="325"/>
      <c r="E27" s="123" t="s">
        <v>1197</v>
      </c>
      <c r="F27" s="211" t="s">
        <v>968</v>
      </c>
      <c r="G27" s="111">
        <f>IF(F27="Sí",1,0)</f>
        <v>1</v>
      </c>
      <c r="H27" s="108"/>
      <c r="I27" s="108"/>
      <c r="J27" s="108"/>
      <c r="K27" s="108"/>
      <c r="L27" s="108"/>
      <c r="M27" s="108"/>
      <c r="N27" s="108"/>
      <c r="O27" s="108"/>
      <c r="P27" s="108"/>
      <c r="Q27" s="108"/>
      <c r="R27" s="108"/>
      <c r="S27" s="108"/>
      <c r="T27" s="108"/>
      <c r="U27" s="108"/>
      <c r="V27" s="108"/>
      <c r="W27" s="108"/>
      <c r="X27" s="108"/>
      <c r="Y27" s="108"/>
      <c r="Z27" s="108"/>
      <c r="AA27" s="108"/>
      <c r="AB27" s="108"/>
    </row>
    <row r="28" spans="1:28" ht="15.75" customHeight="1">
      <c r="E28" s="34"/>
      <c r="F28" s="34"/>
      <c r="G28" s="34"/>
      <c r="H28" s="34"/>
      <c r="I28" s="34"/>
    </row>
    <row r="29" spans="1:28" ht="18" customHeight="1">
      <c r="A29" s="97"/>
      <c r="B29" s="194"/>
      <c r="C29" s="194"/>
      <c r="D29" s="98" t="s">
        <v>970</v>
      </c>
      <c r="E29" s="99"/>
      <c r="F29" s="100" t="str">
        <f>IF((SUM(G12:G27)&gt;=4),"Actividad que se ajusta a los Criterios Técnicos de Selección","Actividad que NO se ajusta a los Criterios Técnicos de Selección")</f>
        <v>Actividad que se ajusta a los Criterios Técnicos de Selección</v>
      </c>
      <c r="G29" s="100"/>
      <c r="H29" s="101"/>
    </row>
    <row r="30" spans="1:28" ht="18" customHeight="1">
      <c r="A30" s="102"/>
      <c r="B30" s="194"/>
      <c r="C30" s="194"/>
      <c r="D30" s="98" t="s">
        <v>971</v>
      </c>
      <c r="E30" s="99"/>
      <c r="F30" s="100" t="str">
        <f>IF((F29="Actividad que se ajusta a los Criterios Técnicos de Selección"),"Contribución sustancial a la Mitigación del Cambio Climático","La actividad no puede demostrar, total o parcialmente, la CS al objetivo 1")</f>
        <v>Contribución sustancial a la Mitigación del Cambio Climático</v>
      </c>
      <c r="G30" s="100"/>
      <c r="H30" s="116"/>
    </row>
    <row r="31" spans="1:28" ht="22.5" customHeight="1"/>
    <row r="32" spans="1:28" ht="78" customHeight="1"/>
    <row r="33" ht="14.25" customHeight="1"/>
    <row r="34" ht="14.25" customHeight="1"/>
    <row r="35" ht="14.25" customHeight="1"/>
    <row r="36" ht="14.25" customHeight="1"/>
    <row r="37" ht="14.25" customHeight="1"/>
    <row r="38" ht="78" customHeight="1"/>
    <row r="39" ht="93" customHeight="1"/>
    <row r="40" ht="80.25" customHeight="1"/>
    <row r="41" ht="30"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16">
    <mergeCell ref="D7:G7"/>
    <mergeCell ref="A25:D25"/>
    <mergeCell ref="A26:D26"/>
    <mergeCell ref="B27:D27"/>
    <mergeCell ref="A12:D12"/>
    <mergeCell ref="A13:D13"/>
    <mergeCell ref="B14:D14"/>
    <mergeCell ref="A24:D24"/>
    <mergeCell ref="C15:D15"/>
    <mergeCell ref="C16:D16"/>
    <mergeCell ref="C17:D17"/>
    <mergeCell ref="C18:D18"/>
    <mergeCell ref="C20:D20"/>
    <mergeCell ref="C21:D21"/>
    <mergeCell ref="C22:D22"/>
    <mergeCell ref="C23:D23"/>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Selecciona una opción" xr:uid="{00000000-0002-0000-1D00-000000000000}">
          <x14:formula1>
            <xm:f>Respuesta!$A$2:$A$4</xm:f>
          </x14:formula1>
          <xm:sqref>F12:F17 F19:F27</xm:sqref>
        </x14:dataValidation>
        <x14:dataValidation type="list" allowBlank="1" showInputMessage="1" showErrorMessage="1" prompt="Selecciona una opción" xr:uid="{00000000-0002-0000-1D00-000001000000}">
          <x14:formula1>
            <xm:f>Respuesta!$A$5:$A$7</xm:f>
          </x14:formula1>
          <xm:sqref>F18</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B998"/>
  <sheetViews>
    <sheetView showGridLines="0" zoomScale="40" zoomScaleNormal="40" workbookViewId="0">
      <pane ySplit="4" topLeftCell="A5" activePane="bottomLeft" state="frozen"/>
      <selection pane="bottomLeft" activeCell="A8" sqref="A8:XFD9"/>
    </sheetView>
  </sheetViews>
  <sheetFormatPr baseColWidth="10" defaultColWidth="14.44140625" defaultRowHeight="15" customHeight="1"/>
  <cols>
    <col min="1" max="1" width="3.33203125" customWidth="1"/>
    <col min="2" max="3" width="4.33203125" style="174" customWidth="1"/>
    <col min="4" max="4" width="6.33203125" customWidth="1"/>
    <col min="5" max="5" width="79.6640625" customWidth="1"/>
    <col min="6" max="6" width="63.5546875" customWidth="1"/>
    <col min="7" max="7" width="65.33203125" customWidth="1"/>
    <col min="8" max="8" width="36" customWidth="1"/>
    <col min="9" max="9" width="34.44140625" customWidth="1"/>
    <col min="10" max="11" width="20.5546875" customWidth="1"/>
    <col min="12" max="12" width="43.5546875" customWidth="1"/>
    <col min="13" max="13" width="43.33203125" customWidth="1"/>
    <col min="14" max="14" width="56.33203125" customWidth="1"/>
    <col min="15" max="15" width="30.33203125" customWidth="1"/>
    <col min="16" max="28" width="11.44140625" customWidth="1"/>
  </cols>
  <sheetData>
    <row r="1" spans="1:28"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c r="AA1" s="80"/>
      <c r="AB1" s="80"/>
    </row>
    <row r="2" spans="1:28"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c r="AA2" s="80"/>
      <c r="AB2" s="80"/>
    </row>
    <row r="3" spans="1:28" ht="14.25" customHeight="1">
      <c r="A3" s="80" t="s">
        <v>1198</v>
      </c>
      <c r="B3" s="80"/>
      <c r="C3" s="80"/>
      <c r="D3" s="80"/>
      <c r="E3" s="80"/>
      <c r="F3" s="80"/>
      <c r="G3" s="80"/>
      <c r="H3" s="80"/>
      <c r="I3" s="80"/>
      <c r="J3" s="80"/>
      <c r="K3" s="80"/>
      <c r="L3" s="80"/>
      <c r="M3" s="80"/>
      <c r="N3" s="80"/>
      <c r="O3" s="80"/>
      <c r="P3" s="80"/>
      <c r="Q3" s="80"/>
      <c r="R3" s="80"/>
      <c r="S3" s="80"/>
      <c r="T3" s="80"/>
      <c r="U3" s="80"/>
      <c r="V3" s="80"/>
      <c r="W3" s="80"/>
      <c r="X3" s="80"/>
      <c r="Y3" s="80"/>
      <c r="Z3" s="80"/>
      <c r="AA3" s="80"/>
      <c r="AB3" s="80"/>
    </row>
    <row r="4" spans="1:28" ht="14.25" customHeight="1">
      <c r="A4" s="80" t="s">
        <v>1199</v>
      </c>
      <c r="B4" s="80"/>
      <c r="C4" s="80"/>
      <c r="D4" s="80"/>
      <c r="E4" s="81"/>
      <c r="F4" s="80"/>
      <c r="G4" s="80"/>
      <c r="H4" s="80"/>
      <c r="I4" s="80"/>
      <c r="J4" s="80"/>
      <c r="K4" s="80"/>
      <c r="L4" s="80"/>
      <c r="M4" s="80"/>
      <c r="N4" s="80"/>
      <c r="O4" s="80"/>
      <c r="P4" s="80"/>
      <c r="Q4" s="80"/>
      <c r="R4" s="80"/>
      <c r="S4" s="80"/>
      <c r="T4" s="80"/>
      <c r="U4" s="80"/>
      <c r="V4" s="80"/>
      <c r="W4" s="80"/>
      <c r="X4" s="80"/>
      <c r="Y4" s="80"/>
      <c r="Z4" s="80"/>
      <c r="AA4" s="80"/>
      <c r="AB4" s="80"/>
    </row>
    <row r="5" spans="1:28" ht="15" customHeight="1">
      <c r="H5" s="82"/>
    </row>
    <row r="6" spans="1:28" ht="14.25" customHeight="1">
      <c r="A6" s="83"/>
      <c r="B6" s="192"/>
      <c r="C6" s="192"/>
      <c r="D6" s="84" t="s">
        <v>1165</v>
      </c>
      <c r="E6" s="84"/>
      <c r="F6" s="85"/>
      <c r="G6" s="85"/>
      <c r="H6" s="84"/>
      <c r="I6" s="85"/>
      <c r="J6" s="83"/>
      <c r="K6" s="83"/>
      <c r="L6" s="83"/>
      <c r="M6" s="83"/>
      <c r="N6" s="83"/>
      <c r="O6" s="83"/>
      <c r="P6" s="86"/>
      <c r="Q6" s="83"/>
      <c r="R6" s="83"/>
      <c r="S6" s="83"/>
      <c r="T6" s="83"/>
      <c r="U6" s="83"/>
      <c r="V6" s="83"/>
      <c r="W6" s="83"/>
      <c r="X6" s="83"/>
      <c r="Y6" s="83"/>
      <c r="Z6" s="83"/>
      <c r="AA6" s="83"/>
      <c r="AB6" s="83"/>
    </row>
    <row r="7" spans="1:28" ht="55.5" customHeight="1">
      <c r="D7" s="320" t="s">
        <v>1701</v>
      </c>
      <c r="E7" s="320"/>
      <c r="F7" s="320"/>
      <c r="G7" s="320"/>
      <c r="H7" s="7"/>
      <c r="I7" s="7"/>
      <c r="J7" s="7"/>
      <c r="K7" s="7"/>
      <c r="P7" s="61"/>
    </row>
    <row r="8" spans="1:28" ht="14.25" customHeight="1">
      <c r="A8" s="87"/>
      <c r="B8" s="193"/>
      <c r="C8" s="193"/>
      <c r="D8" s="88" t="s">
        <v>959</v>
      </c>
      <c r="E8" s="88"/>
      <c r="F8" s="88"/>
      <c r="G8" s="88"/>
      <c r="H8" s="88"/>
      <c r="I8" s="88"/>
      <c r="J8" s="87"/>
      <c r="K8" s="87"/>
      <c r="L8" s="87"/>
      <c r="M8" s="87"/>
      <c r="N8" s="87"/>
      <c r="O8" s="87"/>
      <c r="P8" s="87"/>
      <c r="Q8" s="87"/>
      <c r="R8" s="87"/>
      <c r="S8" s="87"/>
      <c r="T8" s="87"/>
      <c r="U8" s="87"/>
      <c r="V8" s="87"/>
      <c r="W8" s="87"/>
      <c r="X8" s="87"/>
      <c r="Y8" s="87"/>
      <c r="Z8" s="87"/>
      <c r="AA8" s="87"/>
      <c r="AB8" s="87"/>
    </row>
    <row r="9" spans="1:28" ht="14.25" customHeight="1">
      <c r="A9" s="140"/>
      <c r="B9" s="140"/>
      <c r="C9" s="140"/>
      <c r="D9" s="141"/>
      <c r="E9" s="141"/>
      <c r="F9" s="141"/>
      <c r="G9" s="141"/>
      <c r="H9" s="141"/>
      <c r="I9" s="141"/>
      <c r="J9" s="140"/>
      <c r="K9" s="140"/>
      <c r="L9" s="140"/>
      <c r="M9" s="140"/>
      <c r="N9" s="140"/>
      <c r="O9" s="140"/>
      <c r="P9" s="140"/>
      <c r="Q9" s="140"/>
      <c r="R9" s="140"/>
      <c r="S9" s="140"/>
      <c r="T9" s="140"/>
      <c r="U9" s="140"/>
      <c r="V9" s="140"/>
      <c r="W9" s="140"/>
      <c r="X9" s="140"/>
      <c r="Y9" s="140"/>
      <c r="Z9" s="140"/>
      <c r="AA9" s="140"/>
      <c r="AB9" s="140"/>
    </row>
    <row r="10" spans="1:28" ht="14.25" customHeight="1"/>
    <row r="11" spans="1:28" ht="14.25" customHeight="1">
      <c r="A11" s="87"/>
      <c r="B11" s="193"/>
      <c r="C11" s="193"/>
      <c r="D11" s="88" t="s">
        <v>1006</v>
      </c>
      <c r="E11" s="88" t="s">
        <v>961</v>
      </c>
      <c r="F11" s="90" t="s">
        <v>962</v>
      </c>
      <c r="G11" s="91" t="s">
        <v>963</v>
      </c>
      <c r="H11" s="88" t="s">
        <v>964</v>
      </c>
      <c r="I11" s="88" t="s">
        <v>965</v>
      </c>
      <c r="J11" s="87"/>
      <c r="K11" s="87"/>
      <c r="L11" s="87"/>
      <c r="M11" s="87"/>
      <c r="N11" s="87"/>
      <c r="O11" s="87"/>
      <c r="P11" s="87"/>
      <c r="Q11" s="87"/>
      <c r="R11" s="87"/>
      <c r="S11" s="87"/>
      <c r="T11" s="87"/>
      <c r="U11" s="87"/>
      <c r="V11" s="87"/>
      <c r="W11" s="87"/>
      <c r="X11" s="87"/>
      <c r="Y11" s="87"/>
      <c r="Z11" s="87"/>
      <c r="AA11" s="87"/>
      <c r="AB11" s="87"/>
    </row>
    <row r="12" spans="1:28" ht="81.45" customHeight="1">
      <c r="A12" s="322" t="s">
        <v>966</v>
      </c>
      <c r="B12" s="322"/>
      <c r="C12" s="322"/>
      <c r="D12" s="322"/>
      <c r="E12" s="73" t="s">
        <v>1200</v>
      </c>
      <c r="F12" s="207" t="s">
        <v>968</v>
      </c>
      <c r="G12" s="104">
        <f t="shared" ref="G12:G13" si="0">IF(F12="Sí",1,0)</f>
        <v>1</v>
      </c>
      <c r="H12" s="61" t="s">
        <v>1201</v>
      </c>
      <c r="I12" s="61"/>
    </row>
    <row r="13" spans="1:28" ht="66.45" customHeight="1">
      <c r="A13" s="324" t="s">
        <v>1010</v>
      </c>
      <c r="B13" s="324"/>
      <c r="C13" s="324"/>
      <c r="D13" s="324"/>
      <c r="E13" s="73" t="s">
        <v>1202</v>
      </c>
      <c r="F13" s="207" t="s">
        <v>968</v>
      </c>
      <c r="G13" s="104">
        <f t="shared" si="0"/>
        <v>1</v>
      </c>
      <c r="H13" s="61" t="s">
        <v>1201</v>
      </c>
      <c r="I13" s="61"/>
    </row>
    <row r="14" spans="1:28" ht="24" customHeight="1">
      <c r="A14" s="324" t="s">
        <v>1014</v>
      </c>
      <c r="B14" s="324"/>
      <c r="C14" s="324"/>
      <c r="D14" s="324"/>
      <c r="E14" s="73" t="s">
        <v>1203</v>
      </c>
      <c r="F14" s="207" t="s">
        <v>968</v>
      </c>
      <c r="G14" s="104"/>
    </row>
    <row r="15" spans="1:28" ht="28.5" customHeight="1">
      <c r="B15" s="324" t="s">
        <v>1016</v>
      </c>
      <c r="C15" s="324"/>
      <c r="D15" s="324"/>
      <c r="E15" s="73" t="s">
        <v>1204</v>
      </c>
      <c r="F15" s="207" t="s">
        <v>968</v>
      </c>
      <c r="G15" s="104">
        <f t="shared" ref="G15:G16" si="1">IF(F15="Sí",0.5,0)</f>
        <v>0.5</v>
      </c>
    </row>
    <row r="16" spans="1:28" ht="58.5" customHeight="1">
      <c r="B16" s="324" t="s">
        <v>1098</v>
      </c>
      <c r="C16" s="324"/>
      <c r="D16" s="324"/>
      <c r="E16" s="61" t="s">
        <v>1205</v>
      </c>
      <c r="F16" s="207" t="s">
        <v>968</v>
      </c>
      <c r="G16" s="104">
        <f t="shared" si="1"/>
        <v>0.5</v>
      </c>
    </row>
    <row r="17" spans="1:28" ht="47.7" customHeight="1">
      <c r="A17" s="324" t="s">
        <v>1019</v>
      </c>
      <c r="B17" s="324"/>
      <c r="C17" s="324"/>
      <c r="D17" s="324"/>
      <c r="E17" s="61" t="s">
        <v>1206</v>
      </c>
      <c r="F17" s="207" t="s">
        <v>968</v>
      </c>
      <c r="G17" s="104"/>
      <c r="H17" s="107" t="s">
        <v>984</v>
      </c>
    </row>
    <row r="18" spans="1:28" ht="91.95" customHeight="1">
      <c r="B18" s="324" t="s">
        <v>1207</v>
      </c>
      <c r="C18" s="324"/>
      <c r="D18" s="324"/>
      <c r="E18" s="173" t="s">
        <v>1693</v>
      </c>
      <c r="F18" s="207" t="s">
        <v>968</v>
      </c>
      <c r="G18" s="104">
        <f>IF(F18="Sí",1,0)</f>
        <v>1</v>
      </c>
      <c r="H18" s="107"/>
    </row>
    <row r="19" spans="1:28" ht="34.950000000000003" customHeight="1">
      <c r="A19" s="324" t="s">
        <v>1021</v>
      </c>
      <c r="B19" s="324"/>
      <c r="C19" s="324"/>
      <c r="D19" s="324"/>
      <c r="E19" s="61" t="s">
        <v>1208</v>
      </c>
      <c r="F19" s="207" t="s">
        <v>968</v>
      </c>
      <c r="G19" s="104"/>
    </row>
    <row r="20" spans="1:28" ht="31.5" customHeight="1">
      <c r="B20" s="324" t="s">
        <v>1024</v>
      </c>
      <c r="C20" s="324"/>
      <c r="D20" s="324"/>
      <c r="E20" s="73" t="s">
        <v>1209</v>
      </c>
      <c r="F20" s="207" t="s">
        <v>968</v>
      </c>
      <c r="G20" s="189">
        <f>IF(F20="Sí",(1/3),0)</f>
        <v>0.33333333333333331</v>
      </c>
    </row>
    <row r="21" spans="1:28" ht="33" customHeight="1">
      <c r="B21" s="324" t="s">
        <v>1026</v>
      </c>
      <c r="C21" s="324"/>
      <c r="D21" s="324"/>
      <c r="E21" s="73" t="s">
        <v>1210</v>
      </c>
      <c r="F21" s="207" t="s">
        <v>968</v>
      </c>
      <c r="G21" s="189">
        <f t="shared" ref="G21" si="2">IF(F21="Sí",(1/3),0)</f>
        <v>0.33333333333333331</v>
      </c>
    </row>
    <row r="22" spans="1:28" ht="32.25" customHeight="1">
      <c r="B22" s="324" t="s">
        <v>1211</v>
      </c>
      <c r="C22" s="324"/>
      <c r="D22" s="324"/>
      <c r="E22" s="73" t="s">
        <v>1097</v>
      </c>
      <c r="F22" s="207" t="s">
        <v>968</v>
      </c>
      <c r="G22" s="189"/>
    </row>
    <row r="23" spans="1:28" ht="52.2" customHeight="1">
      <c r="C23" s="324" t="s">
        <v>1212</v>
      </c>
      <c r="D23" s="324"/>
      <c r="E23" s="73" t="s">
        <v>983</v>
      </c>
      <c r="F23" s="207" t="s">
        <v>968</v>
      </c>
      <c r="G23" s="189">
        <f>IF(F23="Sí",((1/3)/8),0)</f>
        <v>4.1666666666666664E-2</v>
      </c>
      <c r="H23" s="107" t="s">
        <v>984</v>
      </c>
    </row>
    <row r="24" spans="1:28" ht="42" customHeight="1">
      <c r="C24" s="324" t="s">
        <v>1213</v>
      </c>
      <c r="D24" s="324"/>
      <c r="E24" s="73" t="s">
        <v>986</v>
      </c>
      <c r="F24" s="207" t="s">
        <v>968</v>
      </c>
      <c r="G24" s="189">
        <f t="shared" ref="G24:G25" si="3">IF(F24="Sí",((1/3)/8),0)</f>
        <v>4.1666666666666664E-2</v>
      </c>
    </row>
    <row r="25" spans="1:28" ht="64.95" customHeight="1">
      <c r="C25" s="324" t="s">
        <v>1214</v>
      </c>
      <c r="D25" s="324"/>
      <c r="E25" s="73" t="s">
        <v>988</v>
      </c>
      <c r="F25" s="207" t="s">
        <v>968</v>
      </c>
      <c r="G25" s="189">
        <f t="shared" si="3"/>
        <v>4.1666666666666664E-2</v>
      </c>
    </row>
    <row r="26" spans="1:28" ht="39.75" customHeight="1">
      <c r="C26" s="324" t="s">
        <v>1215</v>
      </c>
      <c r="D26" s="324"/>
      <c r="E26" s="73" t="s">
        <v>990</v>
      </c>
      <c r="F26" s="207" t="s">
        <v>991</v>
      </c>
      <c r="G26" s="189"/>
    </row>
    <row r="27" spans="1:28" ht="43.5" customHeight="1">
      <c r="D27" s="195" t="s">
        <v>1694</v>
      </c>
      <c r="E27" s="73" t="s">
        <v>993</v>
      </c>
      <c r="F27" s="207" t="s">
        <v>968</v>
      </c>
      <c r="G27" s="189">
        <f>IF(F27="Sí",((1/3)/8),0)</f>
        <v>4.1666666666666664E-2</v>
      </c>
      <c r="H27" s="107" t="s">
        <v>984</v>
      </c>
      <c r="I27" s="107"/>
    </row>
    <row r="28" spans="1:28" ht="48.75" customHeight="1">
      <c r="C28" s="323" t="s">
        <v>1216</v>
      </c>
      <c r="D28" s="324"/>
      <c r="E28" s="73" t="s">
        <v>996</v>
      </c>
      <c r="F28" s="207" t="s">
        <v>997</v>
      </c>
      <c r="G28" s="189">
        <f>IF(F28="No",((1/3)/8),0)</f>
        <v>4.1666666666666664E-2</v>
      </c>
      <c r="H28" s="61" t="s">
        <v>994</v>
      </c>
    </row>
    <row r="29" spans="1:28" ht="64.5" customHeight="1">
      <c r="C29" s="323" t="s">
        <v>1217</v>
      </c>
      <c r="D29" s="324"/>
      <c r="E29" s="73" t="s">
        <v>1099</v>
      </c>
      <c r="F29" s="207" t="s">
        <v>968</v>
      </c>
      <c r="G29" s="189">
        <f>IF(F29="Sí",((1/3)/8),0)</f>
        <v>4.1666666666666664E-2</v>
      </c>
    </row>
    <row r="30" spans="1:28" ht="37.5" customHeight="1">
      <c r="C30" s="323" t="s">
        <v>1218</v>
      </c>
      <c r="D30" s="324"/>
      <c r="E30" s="73" t="s">
        <v>1001</v>
      </c>
      <c r="F30" s="207" t="s">
        <v>968</v>
      </c>
      <c r="G30" s="189">
        <f t="shared" ref="G30:G31" si="4">IF(F30="Sí",((1/3)/8),0)</f>
        <v>4.1666666666666664E-2</v>
      </c>
    </row>
    <row r="31" spans="1:28" ht="52.5" customHeight="1">
      <c r="A31" s="108"/>
      <c r="B31" s="108"/>
      <c r="C31" s="329" t="s">
        <v>1219</v>
      </c>
      <c r="D31" s="325"/>
      <c r="E31" s="110" t="s">
        <v>1003</v>
      </c>
      <c r="F31" s="208" t="s">
        <v>968</v>
      </c>
      <c r="G31" s="189">
        <f t="shared" si="4"/>
        <v>4.1666666666666664E-2</v>
      </c>
      <c r="H31" s="108"/>
      <c r="I31" s="108"/>
      <c r="J31" s="108"/>
      <c r="K31" s="108"/>
      <c r="L31" s="108"/>
      <c r="M31" s="108"/>
      <c r="N31" s="108"/>
      <c r="O31" s="108"/>
      <c r="P31" s="108"/>
      <c r="Q31" s="108"/>
      <c r="R31" s="108"/>
      <c r="S31" s="108"/>
      <c r="T31" s="108"/>
      <c r="U31" s="108"/>
      <c r="V31" s="108"/>
      <c r="W31" s="108"/>
      <c r="X31" s="108"/>
      <c r="Y31" s="108"/>
      <c r="Z31" s="108"/>
      <c r="AA31" s="108"/>
      <c r="AB31" s="108"/>
    </row>
    <row r="32" spans="1:28" ht="15.75" customHeight="1">
      <c r="E32" s="34"/>
      <c r="F32" s="34"/>
      <c r="G32" s="34"/>
      <c r="H32" s="34"/>
      <c r="I32" s="34"/>
    </row>
    <row r="33" spans="1:9" ht="18" customHeight="1">
      <c r="A33" s="97"/>
      <c r="B33" s="194"/>
      <c r="C33" s="194"/>
      <c r="D33" s="98" t="s">
        <v>970</v>
      </c>
      <c r="E33" s="99"/>
      <c r="F33" s="100" t="str">
        <f>IF((SUM(G12:G31)&gt;=4), "Actividad que se ajusta a los Criterios Técnicos de Selección","Actividad que NO se ajusta a los Criterios Técnicos de Selección")</f>
        <v>Actividad que se ajusta a los Criterios Técnicos de Selección</v>
      </c>
      <c r="G33" s="100"/>
      <c r="H33" s="101"/>
    </row>
    <row r="34" spans="1:9" ht="18" customHeight="1">
      <c r="A34" s="102"/>
      <c r="B34" s="194"/>
      <c r="C34" s="194"/>
      <c r="D34" s="98" t="s">
        <v>971</v>
      </c>
      <c r="E34" s="99"/>
      <c r="F34" s="100" t="str">
        <f>IF((F33="Actividad que se ajusta a los Criterios Técnicos de Selección"),"Contribución sustancial a la Mitigación del Cambio Climático","La actividad no puede demostrar, total o parcialmente, la CS al objetivo 1")</f>
        <v>Contribución sustancial a la Mitigación del Cambio Climático</v>
      </c>
      <c r="G34" s="100"/>
      <c r="H34" s="116"/>
    </row>
    <row r="35" spans="1:9" ht="22.5" customHeight="1"/>
    <row r="36" spans="1:9" ht="32.25" customHeight="1">
      <c r="E36" s="34"/>
      <c r="F36" s="34"/>
      <c r="G36" s="34"/>
      <c r="H36" s="34"/>
      <c r="I36" s="34"/>
    </row>
    <row r="37" spans="1:9" ht="47.25" customHeight="1"/>
    <row r="38" spans="1:9" ht="21.75" customHeight="1"/>
    <row r="39" spans="1:9" ht="14.25" customHeight="1"/>
    <row r="40" spans="1:9" ht="14.25" customHeight="1"/>
    <row r="41" spans="1:9" ht="14.25" customHeight="1"/>
    <row r="42" spans="1:9" ht="14.25" customHeight="1"/>
    <row r="43" spans="1:9" ht="14.25" customHeight="1"/>
    <row r="44" spans="1:9" ht="78" customHeight="1"/>
    <row r="45" spans="1:9" ht="93" customHeight="1"/>
    <row r="46" spans="1:9" ht="80.25" customHeight="1"/>
    <row r="47" spans="1:9" ht="30" customHeight="1"/>
    <row r="48" spans="1:9"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20">
    <mergeCell ref="C31:D31"/>
    <mergeCell ref="C30:D30"/>
    <mergeCell ref="D7:G7"/>
    <mergeCell ref="C25:D25"/>
    <mergeCell ref="C26:D26"/>
    <mergeCell ref="C28:D28"/>
    <mergeCell ref="C29:D29"/>
    <mergeCell ref="B20:D20"/>
    <mergeCell ref="B21:D21"/>
    <mergeCell ref="B22:D22"/>
    <mergeCell ref="C23:D23"/>
    <mergeCell ref="C24:D24"/>
    <mergeCell ref="B16:D16"/>
    <mergeCell ref="A17:D17"/>
    <mergeCell ref="A19:D19"/>
    <mergeCell ref="B18:D18"/>
    <mergeCell ref="A12:D12"/>
    <mergeCell ref="A13:D13"/>
    <mergeCell ref="A14:D14"/>
    <mergeCell ref="B15:D15"/>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Selecciona una opción" xr:uid="{00000000-0002-0000-1E00-000000000000}">
          <x14:formula1>
            <xm:f>Respuesta!$A$2:$A$4</xm:f>
          </x14:formula1>
          <xm:sqref>F12:F25 F27:F31</xm:sqref>
        </x14:dataValidation>
        <x14:dataValidation type="list" allowBlank="1" showInputMessage="1" showErrorMessage="1" prompt="Selecciona una opción" xr:uid="{00000000-0002-0000-1E00-000001000000}">
          <x14:formula1>
            <xm:f>Respuesta!$A$5:$A$7</xm:f>
          </x14:formula1>
          <xm:sqref>F26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Z999"/>
  <sheetViews>
    <sheetView showGridLines="0" zoomScale="40" zoomScaleNormal="40" workbookViewId="0">
      <pane ySplit="4" topLeftCell="A5" activePane="bottomLeft" state="frozen"/>
      <selection pane="bottomLeft" activeCell="A8" sqref="A8:XFD9"/>
    </sheetView>
  </sheetViews>
  <sheetFormatPr baseColWidth="10" defaultColWidth="14.44140625" defaultRowHeight="15" customHeight="1"/>
  <cols>
    <col min="1" max="1" width="3.33203125" customWidth="1"/>
    <col min="2" max="2" width="4.6640625" customWidth="1"/>
    <col min="3" max="3" width="79.6640625" customWidth="1"/>
    <col min="4" max="4" width="63.5546875" customWidth="1"/>
    <col min="5" max="5" width="45.5546875" customWidth="1"/>
    <col min="6" max="6" width="36" customWidth="1"/>
    <col min="7" max="7" width="48.33203125" customWidth="1"/>
    <col min="8" max="9" width="20.5546875" customWidth="1"/>
    <col min="10" max="10" width="43.554687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1220</v>
      </c>
      <c r="B3" s="80"/>
      <c r="C3" s="81"/>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1221</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F5" s="82"/>
    </row>
    <row r="6" spans="1:26" ht="14.25" customHeight="1">
      <c r="A6" s="83"/>
      <c r="B6" s="84" t="s">
        <v>1165</v>
      </c>
      <c r="C6" s="84"/>
      <c r="D6" s="85"/>
      <c r="E6" s="85"/>
      <c r="F6" s="84"/>
      <c r="G6" s="85"/>
      <c r="H6" s="83"/>
      <c r="I6" s="83"/>
      <c r="J6" s="83"/>
      <c r="K6" s="83"/>
      <c r="L6" s="83"/>
      <c r="M6" s="83"/>
      <c r="N6" s="86"/>
      <c r="O6" s="83"/>
      <c r="P6" s="83"/>
      <c r="Q6" s="83"/>
      <c r="R6" s="83"/>
      <c r="S6" s="83"/>
      <c r="T6" s="83"/>
      <c r="U6" s="83"/>
      <c r="V6" s="83"/>
      <c r="W6" s="83"/>
      <c r="X6" s="83"/>
      <c r="Y6" s="83"/>
      <c r="Z6" s="83"/>
    </row>
    <row r="7" spans="1:26" ht="33" customHeight="1">
      <c r="B7" s="320" t="s">
        <v>1701</v>
      </c>
      <c r="C7" s="320"/>
      <c r="D7" s="320"/>
      <c r="E7" s="320"/>
      <c r="F7" s="7"/>
      <c r="G7" s="7"/>
      <c r="H7" s="7"/>
      <c r="I7" s="7"/>
      <c r="N7" s="61"/>
    </row>
    <row r="8" spans="1:26" ht="14.25" customHeight="1">
      <c r="A8" s="87"/>
      <c r="B8" s="88" t="s">
        <v>959</v>
      </c>
      <c r="C8" s="88"/>
      <c r="D8" s="88"/>
      <c r="E8" s="88"/>
      <c r="F8" s="88"/>
      <c r="G8" s="88"/>
      <c r="H8" s="87"/>
      <c r="I8" s="87"/>
      <c r="J8" s="87"/>
      <c r="K8" s="87"/>
      <c r="L8" s="87"/>
      <c r="M8" s="87"/>
      <c r="N8" s="87"/>
      <c r="O8" s="87"/>
      <c r="P8" s="87"/>
      <c r="Q8" s="87"/>
      <c r="R8" s="87"/>
      <c r="S8" s="87"/>
      <c r="T8" s="87"/>
      <c r="U8" s="87"/>
      <c r="V8" s="87"/>
      <c r="W8" s="87"/>
      <c r="X8" s="87"/>
      <c r="Y8" s="87"/>
      <c r="Z8" s="87"/>
    </row>
    <row r="9" spans="1:26" ht="14.25" customHeight="1">
      <c r="A9" s="140"/>
      <c r="B9" s="140"/>
      <c r="C9" s="141"/>
      <c r="D9" s="141"/>
      <c r="E9" s="141"/>
      <c r="F9" s="141"/>
      <c r="G9" s="141"/>
      <c r="H9" s="140"/>
      <c r="I9" s="140"/>
      <c r="J9" s="140"/>
      <c r="K9" s="140"/>
      <c r="L9" s="140"/>
      <c r="M9" s="140"/>
      <c r="N9" s="140"/>
      <c r="O9" s="140"/>
      <c r="P9" s="140"/>
      <c r="Q9" s="140"/>
      <c r="R9" s="140"/>
      <c r="S9" s="140"/>
      <c r="T9" s="140"/>
      <c r="U9" s="140"/>
      <c r="V9" s="140"/>
      <c r="W9" s="140"/>
      <c r="X9" s="140"/>
      <c r="Y9" s="140"/>
      <c r="Z9" s="140"/>
    </row>
    <row r="10" spans="1:26" ht="14.25" customHeight="1"/>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s="184" customFormat="1" ht="37.950000000000003" customHeight="1">
      <c r="A12" s="229" t="s">
        <v>1639</v>
      </c>
      <c r="B12" s="185"/>
      <c r="C12" s="228" t="s">
        <v>1640</v>
      </c>
      <c r="D12" s="182"/>
      <c r="E12" s="183"/>
      <c r="F12" s="181"/>
      <c r="G12" s="181"/>
      <c r="H12" s="180"/>
      <c r="I12" s="180"/>
      <c r="J12" s="180"/>
      <c r="K12" s="180"/>
      <c r="L12" s="180"/>
      <c r="M12" s="180"/>
      <c r="N12" s="180"/>
      <c r="O12" s="180"/>
      <c r="P12" s="180"/>
      <c r="Q12" s="180"/>
      <c r="R12" s="180"/>
      <c r="S12" s="180"/>
      <c r="T12" s="180"/>
      <c r="U12" s="180"/>
      <c r="V12" s="180"/>
      <c r="W12" s="180"/>
      <c r="X12" s="180"/>
      <c r="Y12" s="180"/>
      <c r="Z12" s="180"/>
    </row>
    <row r="13" spans="1:26" ht="66.75" customHeight="1">
      <c r="B13" s="195" t="s">
        <v>1564</v>
      </c>
      <c r="C13" s="73" t="s">
        <v>1222</v>
      </c>
      <c r="D13" s="207" t="s">
        <v>968</v>
      </c>
      <c r="E13" s="104">
        <f t="shared" ref="E13:E18" si="0">IF(D13="Sí",1,0)</f>
        <v>1</v>
      </c>
      <c r="F13" s="61" t="s">
        <v>1223</v>
      </c>
      <c r="G13" s="61" t="s">
        <v>1224</v>
      </c>
    </row>
    <row r="14" spans="1:26" ht="81" customHeight="1">
      <c r="B14" s="195" t="s">
        <v>1612</v>
      </c>
      <c r="C14" s="73" t="s">
        <v>1225</v>
      </c>
      <c r="D14" s="207" t="s">
        <v>968</v>
      </c>
      <c r="E14" s="104">
        <f t="shared" si="0"/>
        <v>1</v>
      </c>
      <c r="F14" s="61" t="s">
        <v>1223</v>
      </c>
      <c r="G14" s="61" t="s">
        <v>1224</v>
      </c>
    </row>
    <row r="15" spans="1:26" ht="117.75" customHeight="1">
      <c r="B15" s="195" t="s">
        <v>1649</v>
      </c>
      <c r="C15" s="73" t="s">
        <v>1226</v>
      </c>
      <c r="D15" s="207" t="s">
        <v>968</v>
      </c>
      <c r="E15" s="104">
        <f t="shared" si="0"/>
        <v>1</v>
      </c>
      <c r="F15" s="61" t="s">
        <v>1223</v>
      </c>
      <c r="G15" s="61" t="s">
        <v>1224</v>
      </c>
    </row>
    <row r="16" spans="1:26" ht="79.5" customHeight="1">
      <c r="B16" s="220" t="s">
        <v>1641</v>
      </c>
      <c r="C16" s="73" t="s">
        <v>1227</v>
      </c>
      <c r="D16" s="207" t="s">
        <v>968</v>
      </c>
      <c r="E16" s="104">
        <f t="shared" si="0"/>
        <v>1</v>
      </c>
      <c r="F16" s="61" t="s">
        <v>1223</v>
      </c>
    </row>
    <row r="17" spans="1:26" ht="67.5" customHeight="1">
      <c r="B17" s="195" t="s">
        <v>1642</v>
      </c>
      <c r="C17" s="73" t="s">
        <v>1228</v>
      </c>
      <c r="D17" s="207" t="s">
        <v>968</v>
      </c>
      <c r="E17" s="104">
        <f t="shared" si="0"/>
        <v>1</v>
      </c>
      <c r="F17" s="61" t="s">
        <v>1223</v>
      </c>
    </row>
    <row r="18" spans="1:26" ht="82.5" customHeight="1">
      <c r="B18" s="195" t="s">
        <v>1643</v>
      </c>
      <c r="C18" s="73" t="s">
        <v>1229</v>
      </c>
      <c r="D18" s="207" t="s">
        <v>968</v>
      </c>
      <c r="E18" s="104">
        <f t="shared" si="0"/>
        <v>1</v>
      </c>
      <c r="F18" s="61" t="s">
        <v>1223</v>
      </c>
    </row>
    <row r="19" spans="1:26" ht="49.5" customHeight="1">
      <c r="B19" s="195" t="s">
        <v>1644</v>
      </c>
      <c r="C19" s="73" t="s">
        <v>1230</v>
      </c>
      <c r="D19" s="207" t="s">
        <v>968</v>
      </c>
      <c r="E19" s="143"/>
      <c r="F19" s="61" t="s">
        <v>1223</v>
      </c>
    </row>
    <row r="20" spans="1:26" ht="73.5" customHeight="1">
      <c r="B20" s="195" t="s">
        <v>1645</v>
      </c>
      <c r="C20" s="73" t="s">
        <v>1231</v>
      </c>
      <c r="D20" s="207" t="s">
        <v>968</v>
      </c>
      <c r="E20" s="104">
        <f t="shared" ref="E20:E22" si="1">IF(D20="Sí",1,0)</f>
        <v>1</v>
      </c>
      <c r="F20" s="61" t="s">
        <v>1223</v>
      </c>
    </row>
    <row r="21" spans="1:26" ht="107.25" customHeight="1">
      <c r="B21" s="195" t="s">
        <v>1646</v>
      </c>
      <c r="C21" s="73" t="s">
        <v>1232</v>
      </c>
      <c r="D21" s="207" t="s">
        <v>968</v>
      </c>
      <c r="E21" s="104">
        <f t="shared" si="1"/>
        <v>1</v>
      </c>
      <c r="F21" s="61" t="s">
        <v>1223</v>
      </c>
    </row>
    <row r="22" spans="1:26" ht="64.5" customHeight="1">
      <c r="B22" s="195" t="s">
        <v>1647</v>
      </c>
      <c r="C22" s="169" t="s">
        <v>1650</v>
      </c>
      <c r="D22" s="207" t="s">
        <v>968</v>
      </c>
      <c r="E22" s="104">
        <f t="shared" si="1"/>
        <v>1</v>
      </c>
      <c r="F22" s="61" t="s">
        <v>1223</v>
      </c>
    </row>
    <row r="23" spans="1:26" ht="36" customHeight="1">
      <c r="A23" s="108"/>
      <c r="B23" s="198" t="s">
        <v>1648</v>
      </c>
      <c r="C23" s="110" t="s">
        <v>1233</v>
      </c>
      <c r="D23" s="208" t="s">
        <v>968</v>
      </c>
      <c r="E23" s="111">
        <f>IF(D23="Sí",1,0)</f>
        <v>1</v>
      </c>
      <c r="F23" s="144" t="s">
        <v>1223</v>
      </c>
      <c r="G23" s="108"/>
      <c r="H23" s="108"/>
      <c r="I23" s="108"/>
      <c r="J23" s="108"/>
      <c r="K23" s="108"/>
      <c r="L23" s="108"/>
      <c r="M23" s="108"/>
      <c r="N23" s="108"/>
      <c r="O23" s="108"/>
      <c r="P23" s="108"/>
      <c r="Q23" s="108"/>
      <c r="R23" s="108"/>
      <c r="S23" s="108"/>
      <c r="T23" s="108"/>
      <c r="U23" s="108"/>
      <c r="V23" s="108"/>
      <c r="W23" s="108"/>
      <c r="X23" s="108"/>
      <c r="Y23" s="108"/>
      <c r="Z23" s="108"/>
    </row>
    <row r="24" spans="1:26" ht="15.75" customHeight="1">
      <c r="C24" s="34"/>
      <c r="D24" s="34"/>
      <c r="E24" s="34"/>
      <c r="F24" s="34"/>
      <c r="G24" s="34"/>
    </row>
    <row r="25" spans="1:26" ht="18" customHeight="1">
      <c r="A25" s="97"/>
      <c r="B25" s="98" t="s">
        <v>970</v>
      </c>
      <c r="C25" s="99"/>
      <c r="D25" s="100" t="str">
        <f>IF(SUM(E13:E23)&gt;=1, "Actividad que se ajusta a los Criterios Técnicos de Selección","Actividad que NO se ajusta a los Criterios Técnicos de Selección")</f>
        <v>Actividad que se ajusta a los Criterios Técnicos de Selección</v>
      </c>
      <c r="E25" s="100"/>
      <c r="F25" s="101"/>
    </row>
    <row r="26" spans="1:26" ht="18" customHeight="1">
      <c r="A26" s="102"/>
      <c r="B26" s="98" t="s">
        <v>971</v>
      </c>
      <c r="C26" s="99"/>
      <c r="D26" s="100" t="str">
        <f>IF((D25="Actividad que se ajusta a los Criterios Técnicos de Selección"),"Facilitadora de la Mitigación del Cambio Climático","La actividad no puede demostrar, total o parcialmente, la CS al objetivo 1")</f>
        <v>Facilitadora de la Mitigación del Cambio Climático</v>
      </c>
      <c r="E26" s="100"/>
      <c r="F26" s="116"/>
    </row>
    <row r="27" spans="1:26" ht="22.5" customHeight="1"/>
    <row r="28" spans="1:26" ht="31.5" customHeight="1">
      <c r="C28" s="34"/>
      <c r="D28" s="34"/>
      <c r="E28" s="34"/>
      <c r="F28" s="34"/>
      <c r="G28" s="34"/>
    </row>
    <row r="29" spans="1:26" ht="47.25" customHeight="1"/>
    <row r="30" spans="1:26" ht="21.75" customHeight="1"/>
    <row r="31" spans="1:26" ht="14.25" customHeight="1"/>
    <row r="32" spans="1:26" ht="14.25" customHeight="1"/>
    <row r="33" ht="14.25" customHeight="1"/>
    <row r="34" ht="14.25" customHeight="1"/>
    <row r="35" ht="14.25" customHeight="1"/>
    <row r="36" ht="78" customHeight="1"/>
    <row r="37" ht="93" customHeight="1"/>
    <row r="38" ht="80.25" customHeight="1"/>
    <row r="39" ht="30"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1">
    <mergeCell ref="B7:E7"/>
  </mergeCells>
  <conditionalFormatting sqref="E19">
    <cfRule type="containsText" dxfId="7" priority="30" operator="containsText" text="N/A">
      <formula>NOT(ISERROR(SEARCH(("N/A"),(E19))))</formula>
    </cfRule>
  </conditionalFormatting>
  <conditionalFormatting sqref="E19">
    <cfRule type="containsText" dxfId="6" priority="31" operator="containsText" text="Sí">
      <formula>NOT(ISERROR(SEARCH(("Sí"),(E19))))</formula>
    </cfRule>
  </conditionalFormatting>
  <conditionalFormatting sqref="E19">
    <cfRule type="containsText" dxfId="5" priority="32" operator="containsText" text="No">
      <formula>NOT(ISERROR(SEARCH(("No"),(E19))))</formula>
    </cfRule>
  </conditionalFormatting>
  <conditionalFormatting sqref="E19">
    <cfRule type="containsText" dxfId="4" priority="33" operator="containsText" text="No">
      <formula>NOT(ISERROR(SEARCH(("No"),(E19))))</formula>
    </cfRule>
  </conditionalFormatting>
  <conditionalFormatting sqref="E19">
    <cfRule type="containsText" dxfId="3" priority="34" operator="containsText" text="No">
      <formula>NOT(ISERROR(SEARCH(("No"),(E19))))</formula>
    </cfRule>
  </conditionalFormatting>
  <conditionalFormatting sqref="E19">
    <cfRule type="containsText" dxfId="2" priority="35" operator="containsText" text="Sí">
      <formula>NOT(ISERROR(SEARCH(("Sí"),(E19))))</formula>
    </cfRule>
  </conditionalFormatting>
  <conditionalFormatting sqref="E19">
    <cfRule type="containsText" dxfId="1" priority="36" operator="containsText" text="N/A">
      <formula>NOT(ISERROR(SEARCH(("N/A"),(E19))))</formula>
    </cfRule>
  </conditionalFormatting>
  <conditionalFormatting sqref="E19">
    <cfRule type="containsText" dxfId="0" priority="37" operator="containsText" text="Ubicación">
      <formula>NOT(ISERROR(SEARCH(("Ubicación"),(E19))))</formula>
    </cfRule>
  </conditionalFormatting>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Selecciona una opción" xr:uid="{00000000-0002-0000-1F00-000000000000}">
          <x14:formula1>
            <xm:f>Respuesta!$A$2:$A$4</xm:f>
          </x14:formula1>
          <xm:sqref>D13:D23</xm:sqref>
        </x14:dataValidation>
        <x14:dataValidation type="list" allowBlank="1" showInputMessage="1" showErrorMessage="1" prompt="Selecciona una opción" xr:uid="{00000000-0002-0000-1F00-000001000000}">
          <x14:formula1>
            <xm:f>Respuesta!$A$5:$A$7</xm:f>
          </x14:formula1>
          <xm:sqref>E19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Z998"/>
  <sheetViews>
    <sheetView showGridLines="0" zoomScale="70" zoomScaleNormal="70" workbookViewId="0">
      <pane ySplit="4" topLeftCell="A5" activePane="bottomLeft" state="frozen"/>
      <selection pane="bottomLeft" activeCell="A8" sqref="A8:XFD9"/>
    </sheetView>
  </sheetViews>
  <sheetFormatPr baseColWidth="10" defaultColWidth="14.44140625" defaultRowHeight="15" customHeight="1"/>
  <cols>
    <col min="1" max="1" width="3" customWidth="1"/>
    <col min="2" max="2" width="3.88671875" customWidth="1"/>
    <col min="3" max="3" width="79.6640625" customWidth="1"/>
    <col min="4" max="4" width="63.5546875" customWidth="1"/>
    <col min="5" max="5" width="45.5546875" customWidth="1"/>
    <col min="6" max="6" width="36" customWidth="1"/>
    <col min="7" max="7" width="34.44140625" customWidth="1"/>
    <col min="8" max="9" width="20.5546875" customWidth="1"/>
    <col min="10" max="10" width="43.554687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1234</v>
      </c>
      <c r="B3" s="80"/>
      <c r="C3" s="81"/>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1235</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F5" s="82"/>
    </row>
    <row r="6" spans="1:26" ht="14.25" customHeight="1">
      <c r="A6" s="83"/>
      <c r="B6" s="84" t="s">
        <v>1165</v>
      </c>
      <c r="C6" s="84"/>
      <c r="D6" s="85"/>
      <c r="E6" s="85"/>
      <c r="F6" s="84"/>
      <c r="G6" s="85"/>
      <c r="H6" s="83"/>
      <c r="I6" s="83"/>
      <c r="J6" s="83"/>
      <c r="K6" s="83"/>
      <c r="L6" s="83"/>
      <c r="M6" s="83"/>
      <c r="N6" s="86"/>
      <c r="O6" s="83"/>
      <c r="P6" s="83"/>
      <c r="Q6" s="83"/>
      <c r="R6" s="83"/>
      <c r="S6" s="83"/>
      <c r="T6" s="83"/>
      <c r="U6" s="83"/>
      <c r="V6" s="83"/>
      <c r="W6" s="83"/>
      <c r="X6" s="83"/>
      <c r="Y6" s="83"/>
      <c r="Z6" s="83"/>
    </row>
    <row r="7" spans="1:26" ht="33" customHeight="1">
      <c r="B7" s="320" t="s">
        <v>1701</v>
      </c>
      <c r="C7" s="320"/>
      <c r="D7" s="320"/>
      <c r="E7" s="320"/>
      <c r="F7" s="7"/>
      <c r="G7" s="7"/>
      <c r="H7" s="7"/>
      <c r="I7" s="7"/>
      <c r="N7" s="61"/>
    </row>
    <row r="8" spans="1:26" ht="14.25" customHeight="1">
      <c r="A8" s="87"/>
      <c r="B8" s="88" t="s">
        <v>959</v>
      </c>
      <c r="C8" s="88"/>
      <c r="D8" s="88"/>
      <c r="E8" s="88"/>
      <c r="F8" s="88"/>
      <c r="G8" s="88"/>
      <c r="H8" s="87"/>
      <c r="I8" s="87"/>
      <c r="J8" s="87"/>
      <c r="K8" s="87"/>
      <c r="L8" s="87"/>
      <c r="M8" s="87"/>
      <c r="N8" s="87"/>
      <c r="O8" s="87"/>
      <c r="P8" s="87"/>
      <c r="Q8" s="87"/>
      <c r="R8" s="87"/>
      <c r="S8" s="87"/>
      <c r="T8" s="87"/>
      <c r="U8" s="87"/>
      <c r="V8" s="87"/>
      <c r="W8" s="87"/>
      <c r="X8" s="87"/>
      <c r="Y8" s="87"/>
      <c r="Z8" s="87"/>
    </row>
    <row r="9" spans="1:26" ht="14.25" customHeight="1">
      <c r="A9" s="140"/>
      <c r="B9" s="140"/>
      <c r="C9" s="141"/>
      <c r="D9" s="141"/>
      <c r="E9" s="141"/>
      <c r="F9" s="141"/>
      <c r="G9" s="141"/>
      <c r="H9" s="140"/>
      <c r="I9" s="140"/>
      <c r="J9" s="140"/>
      <c r="K9" s="140"/>
      <c r="L9" s="140"/>
      <c r="M9" s="140"/>
      <c r="N9" s="140"/>
      <c r="O9" s="140"/>
      <c r="P9" s="140"/>
      <c r="Q9" s="140"/>
      <c r="R9" s="140"/>
      <c r="S9" s="140"/>
      <c r="T9" s="140"/>
      <c r="U9" s="140"/>
      <c r="V9" s="140"/>
      <c r="W9" s="140"/>
      <c r="X9" s="140"/>
      <c r="Y9" s="140"/>
      <c r="Z9" s="140"/>
    </row>
    <row r="10" spans="1:26" ht="14.25" customHeight="1"/>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39" customHeight="1">
      <c r="A12" s="322" t="s">
        <v>966</v>
      </c>
      <c r="B12" s="322"/>
      <c r="C12" s="73" t="s">
        <v>1236</v>
      </c>
      <c r="D12" s="207" t="s">
        <v>968</v>
      </c>
      <c r="E12" s="104">
        <f>IF(D12="Sí",1,0)</f>
        <v>1</v>
      </c>
      <c r="F12" s="107"/>
      <c r="G12" s="107"/>
    </row>
    <row r="13" spans="1:26" ht="29.25" customHeight="1">
      <c r="A13" s="324" t="s">
        <v>1010</v>
      </c>
      <c r="B13" s="324"/>
      <c r="C13" s="73" t="s">
        <v>1237</v>
      </c>
      <c r="D13" s="207" t="s">
        <v>968</v>
      </c>
      <c r="E13" s="104"/>
      <c r="F13" s="107"/>
      <c r="G13" s="107"/>
    </row>
    <row r="14" spans="1:26" ht="46.5" customHeight="1">
      <c r="B14" s="69" t="s">
        <v>1012</v>
      </c>
      <c r="C14" s="73" t="s">
        <v>1238</v>
      </c>
      <c r="D14" s="207" t="s">
        <v>968</v>
      </c>
      <c r="E14" s="104">
        <f>IF(D14="Sí",1,0)</f>
        <v>1</v>
      </c>
      <c r="F14" s="107"/>
      <c r="G14" s="107"/>
    </row>
    <row r="15" spans="1:26" ht="40.5" customHeight="1">
      <c r="A15" s="324" t="s">
        <v>1014</v>
      </c>
      <c r="B15" s="324"/>
      <c r="C15" s="73" t="s">
        <v>1239</v>
      </c>
      <c r="D15" s="207" t="s">
        <v>968</v>
      </c>
      <c r="E15" s="104"/>
      <c r="F15" s="107"/>
      <c r="G15" s="107"/>
    </row>
    <row r="16" spans="1:26" ht="40.5" customHeight="1">
      <c r="A16" s="108"/>
      <c r="B16" s="109" t="s">
        <v>1016</v>
      </c>
      <c r="C16" s="110" t="s">
        <v>1240</v>
      </c>
      <c r="D16" s="208" t="s">
        <v>968</v>
      </c>
      <c r="E16" s="111">
        <f>IF(D16="Sí",1,0)</f>
        <v>1</v>
      </c>
      <c r="F16" s="115"/>
      <c r="G16" s="115"/>
      <c r="H16" s="108"/>
      <c r="I16" s="108"/>
      <c r="J16" s="108"/>
      <c r="K16" s="108"/>
      <c r="L16" s="108"/>
      <c r="M16" s="108"/>
      <c r="N16" s="108"/>
      <c r="O16" s="108"/>
      <c r="P16" s="108"/>
      <c r="Q16" s="108"/>
      <c r="R16" s="108"/>
      <c r="S16" s="108"/>
      <c r="T16" s="108"/>
      <c r="U16" s="108"/>
      <c r="V16" s="108"/>
      <c r="W16" s="108"/>
      <c r="X16" s="108"/>
      <c r="Y16" s="108"/>
      <c r="Z16" s="108"/>
    </row>
    <row r="17" spans="1:9" ht="15.75" customHeight="1">
      <c r="C17" s="34"/>
      <c r="D17" s="34"/>
      <c r="E17" s="34"/>
      <c r="F17" s="34"/>
      <c r="G17" s="34"/>
    </row>
    <row r="18" spans="1:9" ht="26.25" customHeight="1">
      <c r="A18" s="102"/>
      <c r="B18" s="145" t="s">
        <v>970</v>
      </c>
      <c r="C18" s="99"/>
      <c r="D18" s="145" t="str">
        <f>IF((SUM(E12:E16)&gt;=1), "Actividad que se ajusta a los Criterios Técnicos de Selección","Actividad que NO se ajusta a los Criterios Técnicos de Selección")</f>
        <v>Actividad que se ajusta a los Criterios Técnicos de Selección</v>
      </c>
      <c r="E18" s="100"/>
      <c r="F18" s="101"/>
      <c r="G18" s="113"/>
      <c r="H18" s="113"/>
      <c r="I18" s="113"/>
    </row>
    <row r="19" spans="1:9" ht="21.75" customHeight="1">
      <c r="A19" s="102"/>
      <c r="B19" s="145" t="s">
        <v>971</v>
      </c>
      <c r="C19" s="99"/>
      <c r="D19" s="145" t="str">
        <f>IF((D18="Actividad que se ajusta a los Criterios Técnicos de Selección"),"Facilitadora de la Mitigación del Cambio Climático","La actividad no puede demostrar, total o parcialmente, la CS al objetivo 1")</f>
        <v>Facilitadora de la Mitigación del Cambio Climático</v>
      </c>
      <c r="E19" s="114"/>
      <c r="F19" s="103"/>
      <c r="G19" s="113"/>
      <c r="H19" s="113"/>
      <c r="I19" s="113"/>
    </row>
    <row r="20" spans="1:9" ht="22.5" customHeight="1"/>
    <row r="21" spans="1:9" ht="14.25" customHeight="1"/>
    <row r="22" spans="1:9" ht="14.25" customHeight="1"/>
    <row r="23" spans="1:9" ht="14.25" customHeight="1"/>
    <row r="24" spans="1:9" ht="14.25" customHeight="1"/>
    <row r="25" spans="1:9" ht="78" customHeight="1"/>
    <row r="26" spans="1:9" ht="93" customHeight="1"/>
    <row r="27" spans="1:9" ht="80.25" customHeight="1"/>
    <row r="28" spans="1:9" ht="30" customHeight="1"/>
    <row r="29" spans="1:9" ht="14.25" customHeight="1"/>
    <row r="30" spans="1:9" ht="14.25" customHeight="1"/>
    <row r="31" spans="1:9" ht="14.25" customHeight="1"/>
    <row r="32" spans="1:9"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4">
    <mergeCell ref="A12:B12"/>
    <mergeCell ref="A13:B13"/>
    <mergeCell ref="A15:B15"/>
    <mergeCell ref="B7:E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2000-000000000000}">
          <x14:formula1>
            <xm:f>Respuesta!$A$2:$A$4</xm:f>
          </x14:formula1>
          <xm:sqref>D12:D16 H18:H19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Z998"/>
  <sheetViews>
    <sheetView showGridLines="0" zoomScale="55" zoomScaleNormal="55" workbookViewId="0">
      <pane ySplit="4" topLeftCell="A5" activePane="bottomLeft" state="frozen"/>
      <selection pane="bottomLeft" activeCell="A8" sqref="A8:XFD9"/>
    </sheetView>
  </sheetViews>
  <sheetFormatPr baseColWidth="10" defaultColWidth="14.44140625" defaultRowHeight="15" customHeight="1"/>
  <cols>
    <col min="1" max="1" width="6" customWidth="1"/>
    <col min="2" max="2" width="9.44140625" customWidth="1"/>
    <col min="3" max="3" width="79.6640625" customWidth="1"/>
    <col min="4" max="4" width="63.5546875" customWidth="1"/>
    <col min="5" max="5" width="45.5546875" customWidth="1"/>
    <col min="6" max="6" width="36" customWidth="1"/>
    <col min="7" max="7" width="34.44140625" customWidth="1"/>
    <col min="8" max="9" width="20.5546875" customWidth="1"/>
    <col min="10" max="10" width="43.554687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1241</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1242</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F5" s="82"/>
    </row>
    <row r="6" spans="1:26" ht="14.25" customHeight="1">
      <c r="A6" s="83"/>
      <c r="B6" s="84" t="s">
        <v>1165</v>
      </c>
      <c r="C6" s="84"/>
      <c r="D6" s="85"/>
      <c r="E6" s="85"/>
      <c r="F6" s="84"/>
      <c r="G6" s="85"/>
      <c r="H6" s="83"/>
      <c r="I6" s="83"/>
      <c r="J6" s="83"/>
      <c r="K6" s="83"/>
      <c r="L6" s="83"/>
      <c r="M6" s="83"/>
      <c r="N6" s="86"/>
      <c r="O6" s="83"/>
      <c r="P6" s="83"/>
      <c r="Q6" s="83"/>
      <c r="R6" s="83"/>
      <c r="S6" s="83"/>
      <c r="T6" s="83"/>
      <c r="U6" s="83"/>
      <c r="V6" s="83"/>
      <c r="W6" s="83"/>
      <c r="X6" s="83"/>
      <c r="Y6" s="83"/>
      <c r="Z6" s="83"/>
    </row>
    <row r="7" spans="1:26" ht="18" customHeight="1">
      <c r="B7" s="7" t="s">
        <v>974</v>
      </c>
      <c r="C7" s="7"/>
      <c r="D7" s="7"/>
      <c r="E7" s="34"/>
      <c r="F7" s="7"/>
      <c r="G7" s="7"/>
      <c r="H7" s="7"/>
      <c r="I7" s="7"/>
      <c r="N7" s="61"/>
    </row>
    <row r="8" spans="1:26" ht="14.25" customHeight="1">
      <c r="A8" s="87"/>
      <c r="B8" s="88" t="s">
        <v>959</v>
      </c>
      <c r="C8" s="88"/>
      <c r="D8" s="88"/>
      <c r="E8" s="88"/>
      <c r="F8" s="88"/>
      <c r="G8" s="88"/>
      <c r="H8" s="87"/>
      <c r="I8" s="87"/>
      <c r="J8" s="87"/>
      <c r="K8" s="87"/>
      <c r="L8" s="87"/>
      <c r="M8" s="87"/>
      <c r="N8" s="87"/>
      <c r="O8" s="87"/>
      <c r="P8" s="87"/>
      <c r="Q8" s="87"/>
      <c r="R8" s="87"/>
      <c r="S8" s="87"/>
      <c r="T8" s="87"/>
      <c r="U8" s="87"/>
      <c r="V8" s="87"/>
      <c r="W8" s="87"/>
      <c r="X8" s="87"/>
      <c r="Y8" s="87"/>
      <c r="Z8" s="87"/>
    </row>
    <row r="9" spans="1:26" ht="14.25" customHeight="1">
      <c r="A9" s="140"/>
      <c r="B9" s="140"/>
      <c r="C9" s="141"/>
      <c r="D9" s="141"/>
      <c r="E9" s="141"/>
      <c r="F9" s="141"/>
      <c r="G9" s="141"/>
      <c r="H9" s="140"/>
      <c r="I9" s="140"/>
      <c r="J9" s="140"/>
      <c r="K9" s="140"/>
      <c r="L9" s="140"/>
      <c r="M9" s="140"/>
      <c r="N9" s="140"/>
      <c r="O9" s="140"/>
      <c r="P9" s="140"/>
      <c r="Q9" s="140"/>
      <c r="R9" s="140"/>
      <c r="S9" s="140"/>
      <c r="T9" s="140"/>
      <c r="U9" s="140"/>
      <c r="V9" s="140"/>
      <c r="W9" s="140"/>
      <c r="X9" s="140"/>
      <c r="Y9" s="140"/>
      <c r="Z9" s="140"/>
    </row>
    <row r="10" spans="1:26" ht="14.25" customHeight="1"/>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62.25" customHeight="1">
      <c r="A12" s="92"/>
      <c r="B12" s="93" t="s">
        <v>966</v>
      </c>
      <c r="C12" s="94" t="s">
        <v>1243</v>
      </c>
      <c r="D12" s="209" t="s">
        <v>968</v>
      </c>
      <c r="E12" s="95">
        <f>IF(D12="Sí",1,0)</f>
        <v>1</v>
      </c>
      <c r="F12" s="96"/>
      <c r="G12" s="96"/>
      <c r="H12" s="92"/>
      <c r="I12" s="92"/>
      <c r="J12" s="92"/>
      <c r="K12" s="92"/>
      <c r="L12" s="92"/>
      <c r="M12" s="92"/>
      <c r="N12" s="92"/>
      <c r="O12" s="92"/>
      <c r="P12" s="92"/>
      <c r="Q12" s="92"/>
      <c r="R12" s="92"/>
      <c r="S12" s="92"/>
      <c r="T12" s="92"/>
      <c r="U12" s="92"/>
      <c r="V12" s="92"/>
      <c r="W12" s="92"/>
      <c r="X12" s="92"/>
      <c r="Y12" s="92"/>
      <c r="Z12" s="92"/>
    </row>
    <row r="13" spans="1:26" ht="15.75" customHeight="1">
      <c r="C13" s="34"/>
      <c r="D13" s="34"/>
      <c r="E13" s="34"/>
      <c r="F13" s="34"/>
      <c r="G13" s="34"/>
    </row>
    <row r="14" spans="1:26" ht="26.25" customHeight="1">
      <c r="A14" s="102"/>
      <c r="B14" s="145" t="s">
        <v>970</v>
      </c>
      <c r="C14" s="99"/>
      <c r="D14" s="145" t="str">
        <f>IF((SUM(E12)=1), "Actividad que se ajusta a los Criterios Técnicos de Selección","Actividad que NO se ajusta a los Criterios Técnicos de Selección")</f>
        <v>Actividad que se ajusta a los Criterios Técnicos de Selección</v>
      </c>
      <c r="E14" s="100"/>
      <c r="F14" s="101"/>
      <c r="G14" s="113"/>
      <c r="H14" s="113"/>
      <c r="I14" s="113"/>
    </row>
    <row r="15" spans="1:26" ht="21.75" customHeight="1">
      <c r="A15" s="102"/>
      <c r="B15" s="145" t="s">
        <v>971</v>
      </c>
      <c r="C15" s="99"/>
      <c r="D15" s="145" t="str">
        <f>IF((D14="Actividad que se ajusta a los Criterios Técnicos de Selección"),"Facilitadora de la Mitigación del Cambio Climático","La actividad no puede demostrar, total o parcialmente, la CS al objetivo 1")</f>
        <v>Facilitadora de la Mitigación del Cambio Climático</v>
      </c>
      <c r="E15" s="114"/>
      <c r="F15" s="103"/>
      <c r="G15" s="113"/>
      <c r="H15" s="113"/>
      <c r="I15" s="113"/>
    </row>
    <row r="16" spans="1:26" ht="22.5" customHeight="1"/>
    <row r="17" spans="3:7" ht="32.25" customHeight="1">
      <c r="C17" s="34"/>
      <c r="D17" s="34"/>
      <c r="E17" s="34"/>
      <c r="F17" s="34"/>
      <c r="G17" s="34"/>
    </row>
    <row r="18" spans="3:7" ht="47.25" customHeight="1"/>
    <row r="19" spans="3:7" ht="21.75" customHeight="1"/>
    <row r="20" spans="3:7" ht="14.25" customHeight="1"/>
    <row r="21" spans="3:7" ht="14.25" customHeight="1"/>
    <row r="22" spans="3:7" ht="14.25" customHeight="1"/>
    <row r="23" spans="3:7" ht="14.25" customHeight="1"/>
    <row r="24" spans="3:7" ht="14.25" customHeight="1"/>
    <row r="25" spans="3:7" ht="78" customHeight="1"/>
    <row r="26" spans="3:7" ht="93" customHeight="1"/>
    <row r="27" spans="3:7" ht="80.25" customHeight="1"/>
    <row r="28" spans="3:7" ht="30" customHeight="1"/>
    <row r="29" spans="3:7" ht="14.25" customHeight="1"/>
    <row r="30" spans="3:7" ht="14.25" customHeight="1"/>
    <row r="31" spans="3:7" ht="14.25" customHeight="1"/>
    <row r="32" spans="3: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2100-000000000000}">
          <x14:formula1>
            <xm:f>Respuesta!$A$2:$A$4</xm:f>
          </x14:formula1>
          <xm:sqref>D12 H14:H15</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B998"/>
  <sheetViews>
    <sheetView showGridLines="0" zoomScale="40" zoomScaleNormal="40" workbookViewId="0">
      <pane ySplit="4" topLeftCell="A5" activePane="bottomLeft" state="frozen"/>
      <selection pane="bottomLeft" activeCell="A8" sqref="A8:XFD9"/>
    </sheetView>
  </sheetViews>
  <sheetFormatPr baseColWidth="10" defaultColWidth="14.44140625" defaultRowHeight="15" customHeight="1"/>
  <cols>
    <col min="1" max="1" width="2.6640625" customWidth="1"/>
    <col min="2" max="2" width="4.6640625" style="174" customWidth="1"/>
    <col min="3" max="3" width="6.88671875" style="174" customWidth="1"/>
    <col min="4" max="4" width="9.44140625" customWidth="1"/>
    <col min="5" max="5" width="79.6640625" customWidth="1"/>
    <col min="6" max="6" width="63.5546875" customWidth="1"/>
    <col min="7" max="7" width="67.33203125" customWidth="1"/>
    <col min="8" max="8" width="36" customWidth="1"/>
    <col min="9" max="9" width="34.44140625" customWidth="1"/>
    <col min="10" max="11" width="20.5546875" customWidth="1"/>
    <col min="12" max="12" width="43.5546875" customWidth="1"/>
    <col min="13" max="13" width="43.33203125" customWidth="1"/>
    <col min="14" max="14" width="56.33203125" customWidth="1"/>
    <col min="15" max="15" width="30.33203125" customWidth="1"/>
    <col min="16" max="28" width="11.44140625" customWidth="1"/>
  </cols>
  <sheetData>
    <row r="1" spans="1:28"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c r="AA1" s="80"/>
      <c r="AB1" s="80"/>
    </row>
    <row r="2" spans="1:28"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c r="AA2" s="80"/>
      <c r="AB2" s="80"/>
    </row>
    <row r="3" spans="1:28" ht="14.25" customHeight="1">
      <c r="A3" s="80" t="s">
        <v>1241</v>
      </c>
      <c r="B3" s="80"/>
      <c r="C3" s="80"/>
      <c r="D3" s="80"/>
      <c r="E3" s="80"/>
      <c r="F3" s="80"/>
      <c r="G3" s="80"/>
      <c r="H3" s="80"/>
      <c r="I3" s="80"/>
      <c r="J3" s="80"/>
      <c r="K3" s="80"/>
      <c r="L3" s="80"/>
      <c r="M3" s="80"/>
      <c r="N3" s="80"/>
      <c r="O3" s="80"/>
      <c r="P3" s="80"/>
      <c r="Q3" s="80"/>
      <c r="R3" s="80"/>
      <c r="S3" s="80"/>
      <c r="T3" s="80"/>
      <c r="U3" s="80"/>
      <c r="V3" s="80"/>
      <c r="W3" s="80"/>
      <c r="X3" s="80"/>
      <c r="Y3" s="80"/>
      <c r="Z3" s="80"/>
      <c r="AA3" s="80"/>
      <c r="AB3" s="80"/>
    </row>
    <row r="4" spans="1:28" ht="14.25" customHeight="1">
      <c r="A4" s="80" t="s">
        <v>1242</v>
      </c>
      <c r="B4" s="80"/>
      <c r="C4" s="80"/>
      <c r="D4" s="80"/>
      <c r="E4" s="81"/>
      <c r="F4" s="80"/>
      <c r="G4" s="80"/>
      <c r="H4" s="80"/>
      <c r="I4" s="80"/>
      <c r="J4" s="80"/>
      <c r="K4" s="80"/>
      <c r="L4" s="80"/>
      <c r="M4" s="80"/>
      <c r="N4" s="80"/>
      <c r="O4" s="80"/>
      <c r="P4" s="80"/>
      <c r="Q4" s="80"/>
      <c r="R4" s="80"/>
      <c r="S4" s="80"/>
      <c r="T4" s="80"/>
      <c r="U4" s="80"/>
      <c r="V4" s="80"/>
      <c r="W4" s="80"/>
      <c r="X4" s="80"/>
      <c r="Y4" s="80"/>
      <c r="Z4" s="80"/>
      <c r="AA4" s="80"/>
      <c r="AB4" s="80"/>
    </row>
    <row r="5" spans="1:28" ht="15" customHeight="1">
      <c r="H5" s="82"/>
    </row>
    <row r="6" spans="1:28" ht="14.25" customHeight="1">
      <c r="A6" s="83"/>
      <c r="B6" s="192"/>
      <c r="C6" s="192"/>
      <c r="D6" s="84" t="s">
        <v>1165</v>
      </c>
      <c r="E6" s="84"/>
      <c r="F6" s="85"/>
      <c r="G6" s="85"/>
      <c r="H6" s="84"/>
      <c r="I6" s="85"/>
      <c r="J6" s="83"/>
      <c r="K6" s="83"/>
      <c r="L6" s="83"/>
      <c r="M6" s="83"/>
      <c r="N6" s="83"/>
      <c r="O6" s="83"/>
      <c r="P6" s="86"/>
      <c r="Q6" s="83"/>
      <c r="R6" s="83"/>
      <c r="S6" s="83"/>
      <c r="T6" s="83"/>
      <c r="U6" s="83"/>
      <c r="V6" s="83"/>
      <c r="W6" s="83"/>
      <c r="X6" s="83"/>
      <c r="Y6" s="83"/>
      <c r="Z6" s="83"/>
      <c r="AA6" s="83"/>
      <c r="AB6" s="83"/>
    </row>
    <row r="7" spans="1:28" ht="40.5" customHeight="1">
      <c r="D7" s="320" t="s">
        <v>1701</v>
      </c>
      <c r="E7" s="320"/>
      <c r="F7" s="320"/>
      <c r="G7" s="320"/>
      <c r="H7" s="7"/>
      <c r="I7" s="7"/>
      <c r="J7" s="7"/>
      <c r="K7" s="7"/>
      <c r="P7" s="61"/>
    </row>
    <row r="8" spans="1:28" ht="14.25" customHeight="1">
      <c r="A8" s="87"/>
      <c r="B8" s="193"/>
      <c r="C8" s="193"/>
      <c r="D8" s="88" t="s">
        <v>959</v>
      </c>
      <c r="E8" s="88"/>
      <c r="F8" s="88"/>
      <c r="G8" s="88"/>
      <c r="H8" s="88"/>
      <c r="I8" s="88"/>
      <c r="J8" s="87"/>
      <c r="K8" s="87"/>
      <c r="L8" s="87"/>
      <c r="M8" s="87"/>
      <c r="N8" s="87"/>
      <c r="O8" s="87"/>
      <c r="P8" s="87"/>
      <c r="Q8" s="87"/>
      <c r="R8" s="87"/>
      <c r="S8" s="87"/>
      <c r="T8" s="87"/>
      <c r="U8" s="87"/>
      <c r="V8" s="87"/>
      <c r="W8" s="87"/>
      <c r="X8" s="87"/>
      <c r="Y8" s="87"/>
      <c r="Z8" s="87"/>
      <c r="AA8" s="87"/>
      <c r="AB8" s="87"/>
    </row>
    <row r="9" spans="1:28" ht="14.25" customHeight="1">
      <c r="A9" s="140"/>
      <c r="B9" s="140"/>
      <c r="C9" s="140"/>
      <c r="D9" s="140"/>
      <c r="E9" s="141"/>
      <c r="F9" s="141"/>
      <c r="G9" s="141"/>
      <c r="H9" s="141"/>
      <c r="I9" s="141"/>
      <c r="J9" s="140"/>
      <c r="K9" s="140"/>
      <c r="L9" s="140"/>
      <c r="M9" s="140"/>
      <c r="N9" s="140"/>
      <c r="O9" s="140"/>
      <c r="P9" s="140"/>
      <c r="Q9" s="140"/>
      <c r="R9" s="140"/>
      <c r="S9" s="140"/>
      <c r="T9" s="140"/>
      <c r="U9" s="140"/>
      <c r="V9" s="140"/>
      <c r="W9" s="140"/>
      <c r="X9" s="140"/>
      <c r="Y9" s="140"/>
      <c r="Z9" s="140"/>
      <c r="AA9" s="140"/>
      <c r="AB9" s="140"/>
    </row>
    <row r="10" spans="1:28" ht="14.25" customHeight="1"/>
    <row r="11" spans="1:28" ht="14.25" customHeight="1">
      <c r="A11" s="87"/>
      <c r="B11" s="193"/>
      <c r="C11" s="193"/>
      <c r="D11" s="88" t="s">
        <v>1006</v>
      </c>
      <c r="E11" s="88" t="s">
        <v>961</v>
      </c>
      <c r="F11" s="90" t="s">
        <v>962</v>
      </c>
      <c r="G11" s="91" t="s">
        <v>963</v>
      </c>
      <c r="H11" s="88" t="s">
        <v>964</v>
      </c>
      <c r="I11" s="88" t="s">
        <v>965</v>
      </c>
      <c r="J11" s="87"/>
      <c r="K11" s="87"/>
      <c r="L11" s="87"/>
      <c r="M11" s="87"/>
      <c r="N11" s="87"/>
      <c r="O11" s="87"/>
      <c r="P11" s="87"/>
      <c r="Q11" s="87"/>
      <c r="R11" s="87"/>
      <c r="S11" s="87"/>
      <c r="T11" s="87"/>
      <c r="U11" s="87"/>
      <c r="V11" s="87"/>
      <c r="W11" s="87"/>
      <c r="X11" s="87"/>
      <c r="Y11" s="87"/>
      <c r="Z11" s="87"/>
      <c r="AA11" s="87"/>
      <c r="AB11" s="87"/>
    </row>
    <row r="12" spans="1:28" ht="29.7" customHeight="1">
      <c r="A12" s="322" t="s">
        <v>966</v>
      </c>
      <c r="B12" s="322"/>
      <c r="C12" s="322"/>
      <c r="D12" s="322"/>
      <c r="E12" s="146" t="s">
        <v>1244</v>
      </c>
      <c r="F12" s="242" t="s">
        <v>968</v>
      </c>
      <c r="G12" s="147">
        <f t="shared" ref="G12:G13" si="0">IF(F12="Sí",1,0)</f>
        <v>1</v>
      </c>
      <c r="H12" s="34"/>
      <c r="I12" s="34"/>
    </row>
    <row r="13" spans="1:28" ht="48" customHeight="1">
      <c r="A13" s="324" t="s">
        <v>1010</v>
      </c>
      <c r="B13" s="324"/>
      <c r="C13" s="324"/>
      <c r="D13" s="324"/>
      <c r="E13" s="73" t="s">
        <v>1245</v>
      </c>
      <c r="F13" s="207" t="s">
        <v>997</v>
      </c>
      <c r="G13" s="104">
        <f t="shared" si="0"/>
        <v>0</v>
      </c>
      <c r="H13" s="34"/>
      <c r="I13" s="34"/>
    </row>
    <row r="14" spans="1:28" ht="31.5" customHeight="1">
      <c r="A14" s="324" t="s">
        <v>1014</v>
      </c>
      <c r="B14" s="324"/>
      <c r="C14" s="324"/>
      <c r="D14" s="324"/>
      <c r="E14" s="73" t="s">
        <v>1246</v>
      </c>
      <c r="F14" s="207" t="s">
        <v>997</v>
      </c>
      <c r="G14" s="104"/>
      <c r="H14" s="34"/>
      <c r="I14" s="34"/>
    </row>
    <row r="15" spans="1:28" ht="111" customHeight="1">
      <c r="B15" s="324" t="s">
        <v>1016</v>
      </c>
      <c r="C15" s="324"/>
      <c r="D15" s="324"/>
      <c r="E15" s="73" t="s">
        <v>978</v>
      </c>
      <c r="F15" s="207" t="s">
        <v>997</v>
      </c>
      <c r="G15" s="189">
        <f>IF(F15="Sí",0.5,0)</f>
        <v>0</v>
      </c>
      <c r="H15" s="73" t="s">
        <v>979</v>
      </c>
      <c r="I15" s="73"/>
    </row>
    <row r="16" spans="1:28" ht="28.8">
      <c r="B16" s="324" t="s">
        <v>1098</v>
      </c>
      <c r="C16" s="324"/>
      <c r="D16" s="324"/>
      <c r="E16" s="73" t="s">
        <v>981</v>
      </c>
      <c r="F16" s="207" t="s">
        <v>997</v>
      </c>
      <c r="G16" s="104"/>
      <c r="H16" s="73"/>
      <c r="I16" s="106"/>
    </row>
    <row r="17" spans="1:28" ht="48.45" customHeight="1">
      <c r="C17" s="324" t="s">
        <v>1247</v>
      </c>
      <c r="D17" s="324"/>
      <c r="E17" s="73" t="s">
        <v>983</v>
      </c>
      <c r="F17" s="207" t="s">
        <v>997</v>
      </c>
      <c r="G17" s="189">
        <f>IF(F17="Sí",(0.5/8),0)</f>
        <v>0</v>
      </c>
      <c r="H17" s="107" t="s">
        <v>984</v>
      </c>
    </row>
    <row r="18" spans="1:28" ht="28.8">
      <c r="C18" s="324" t="s">
        <v>1248</v>
      </c>
      <c r="D18" s="324"/>
      <c r="E18" s="73" t="s">
        <v>986</v>
      </c>
      <c r="F18" s="207" t="s">
        <v>997</v>
      </c>
      <c r="G18" s="189">
        <f t="shared" ref="G18:G21" si="1">IF(F18="Sí",(0.5/8),0)</f>
        <v>0</v>
      </c>
    </row>
    <row r="19" spans="1:28" ht="57.6">
      <c r="C19" s="324" t="s">
        <v>1249</v>
      </c>
      <c r="D19" s="324"/>
      <c r="E19" s="73" t="s">
        <v>988</v>
      </c>
      <c r="F19" s="207" t="s">
        <v>997</v>
      </c>
      <c r="G19" s="189">
        <f t="shared" si="1"/>
        <v>0</v>
      </c>
    </row>
    <row r="20" spans="1:28" ht="14.4">
      <c r="C20" s="324" t="s">
        <v>1250</v>
      </c>
      <c r="D20" s="324"/>
      <c r="E20" s="73" t="s">
        <v>990</v>
      </c>
      <c r="F20" s="207" t="s">
        <v>991</v>
      </c>
      <c r="G20" s="189"/>
    </row>
    <row r="21" spans="1:28" ht="34.950000000000003" customHeight="1">
      <c r="D21" s="69" t="s">
        <v>1251</v>
      </c>
      <c r="E21" s="73" t="s">
        <v>993</v>
      </c>
      <c r="F21" s="207" t="s">
        <v>997</v>
      </c>
      <c r="G21" s="189">
        <f t="shared" si="1"/>
        <v>0</v>
      </c>
      <c r="H21" s="107" t="s">
        <v>984</v>
      </c>
      <c r="I21" s="61" t="s">
        <v>994</v>
      </c>
    </row>
    <row r="22" spans="1:28" ht="48" customHeight="1">
      <c r="C22" s="324" t="s">
        <v>1252</v>
      </c>
      <c r="D22" s="324"/>
      <c r="E22" s="73" t="s">
        <v>996</v>
      </c>
      <c r="F22" s="207" t="s">
        <v>1336</v>
      </c>
      <c r="G22" s="189">
        <f>IF(F22="No",(0.5/8),0)</f>
        <v>0</v>
      </c>
    </row>
    <row r="23" spans="1:28" ht="57.6">
      <c r="C23" s="324" t="s">
        <v>1253</v>
      </c>
      <c r="D23" s="324"/>
      <c r="E23" s="73" t="s">
        <v>1254</v>
      </c>
      <c r="F23" s="207" t="s">
        <v>997</v>
      </c>
      <c r="G23" s="189">
        <f>IF(F23="Sí",(0.5/8),0)</f>
        <v>0</v>
      </c>
    </row>
    <row r="24" spans="1:28" ht="28.8">
      <c r="C24" s="333" t="s">
        <v>1255</v>
      </c>
      <c r="D24" s="333"/>
      <c r="E24" s="73" t="s">
        <v>1001</v>
      </c>
      <c r="F24" s="207" t="s">
        <v>997</v>
      </c>
      <c r="G24" s="189">
        <f t="shared" ref="G24:G25" si="2">IF(F24="Sí",(0.5/8),0)</f>
        <v>0</v>
      </c>
    </row>
    <row r="25" spans="1:28" ht="28.8">
      <c r="A25" s="108"/>
      <c r="B25" s="108"/>
      <c r="C25" s="325" t="s">
        <v>1256</v>
      </c>
      <c r="D25" s="325"/>
      <c r="E25" s="110" t="s">
        <v>1003</v>
      </c>
      <c r="F25" s="211" t="s">
        <v>997</v>
      </c>
      <c r="G25" s="189">
        <f t="shared" si="2"/>
        <v>0</v>
      </c>
      <c r="H25" s="108"/>
      <c r="I25" s="108"/>
      <c r="J25" s="108"/>
      <c r="K25" s="108"/>
      <c r="L25" s="108"/>
      <c r="M25" s="108"/>
      <c r="N25" s="108"/>
      <c r="O25" s="108"/>
      <c r="P25" s="108"/>
      <c r="Q25" s="108"/>
      <c r="R25" s="108"/>
      <c r="S25" s="108"/>
      <c r="T25" s="108"/>
      <c r="U25" s="108"/>
      <c r="V25" s="108"/>
      <c r="W25" s="108"/>
      <c r="X25" s="108"/>
      <c r="Y25" s="108"/>
      <c r="Z25" s="108"/>
      <c r="AA25" s="108"/>
      <c r="AB25" s="108"/>
    </row>
    <row r="26" spans="1:28" ht="15.75" customHeight="1">
      <c r="E26" s="34"/>
      <c r="F26" s="34"/>
      <c r="G26" s="34"/>
      <c r="H26" s="34"/>
      <c r="I26" s="34"/>
    </row>
    <row r="27" spans="1:28" ht="26.25" customHeight="1">
      <c r="A27" s="102"/>
      <c r="B27" s="194"/>
      <c r="C27" s="194"/>
      <c r="D27" s="145" t="s">
        <v>970</v>
      </c>
      <c r="E27" s="99"/>
      <c r="F27" s="145" t="str">
        <f>IF((SUM(G12:G25)&gt;=1), "Actividad que se ajusta a los Criterios Técnicos de Selección","Actividad que NO se ajusta a los Criterios Técnicos de Selección")</f>
        <v>Actividad que se ajusta a los Criterios Técnicos de Selección</v>
      </c>
      <c r="G27" s="100"/>
      <c r="H27" s="101"/>
      <c r="I27" s="113"/>
      <c r="J27" s="113"/>
      <c r="K27" s="113"/>
    </row>
    <row r="28" spans="1:28" ht="21.75" customHeight="1">
      <c r="A28" s="102"/>
      <c r="B28" s="194"/>
      <c r="C28" s="194"/>
      <c r="D28" s="145" t="s">
        <v>971</v>
      </c>
      <c r="E28" s="99"/>
      <c r="F28" s="145" t="str">
        <f>IF((F27="Actividad que se ajusta a los Criterios Técnicos de Selección"),"Facilitadora de la Mitigación del Cambio Climático","La actividad no puede demostrar, total o parcialmente, la CS al objetivo 1")</f>
        <v>Facilitadora de la Mitigación del Cambio Climático</v>
      </c>
      <c r="G28" s="114"/>
      <c r="H28" s="103"/>
      <c r="I28" s="113"/>
      <c r="J28" s="113"/>
      <c r="K28" s="113"/>
    </row>
    <row r="29" spans="1:28" ht="22.5" customHeight="1"/>
    <row r="30" spans="1:28" ht="32.25" customHeight="1">
      <c r="E30" s="34"/>
      <c r="F30" s="34"/>
      <c r="G30" s="34"/>
      <c r="H30" s="34"/>
      <c r="I30" s="34"/>
    </row>
    <row r="31" spans="1:28" ht="47.25" customHeight="1"/>
    <row r="32" spans="1:28" ht="21.75" customHeight="1"/>
    <row r="33" ht="14.25" customHeight="1"/>
    <row r="34" ht="14.25" customHeight="1"/>
    <row r="35" ht="14.25" customHeight="1"/>
    <row r="36" ht="14.25" customHeight="1"/>
    <row r="37" ht="14.25" customHeight="1"/>
    <row r="38" ht="78" customHeight="1"/>
    <row r="39" ht="93" customHeight="1"/>
    <row r="40" ht="80.25" customHeight="1"/>
    <row r="41" ht="30"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14">
    <mergeCell ref="C22:D22"/>
    <mergeCell ref="C23:D23"/>
    <mergeCell ref="C24:D24"/>
    <mergeCell ref="C25:D25"/>
    <mergeCell ref="D7:G7"/>
    <mergeCell ref="B16:D16"/>
    <mergeCell ref="C17:D17"/>
    <mergeCell ref="C18:D18"/>
    <mergeCell ref="C19:D19"/>
    <mergeCell ref="C20:D20"/>
    <mergeCell ref="A12:D12"/>
    <mergeCell ref="A13:D13"/>
    <mergeCell ref="A14:D14"/>
    <mergeCell ref="B15:D15"/>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Selecciona una opción" xr:uid="{00000000-0002-0000-2200-000000000000}">
          <x14:formula1>
            <xm:f>Respuesta!$A$2:$A$4</xm:f>
          </x14:formula1>
          <xm:sqref>F12:F19 F21:F25 J27:J28</xm:sqref>
        </x14:dataValidation>
        <x14:dataValidation type="list" allowBlank="1" showInputMessage="1" showErrorMessage="1" prompt="Selecciona una opción" xr:uid="{00000000-0002-0000-2200-000001000000}">
          <x14:formula1>
            <xm:f>Respuesta!$A$5:$A$7</xm:f>
          </x14:formula1>
          <xm:sqref>F20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A998"/>
  <sheetViews>
    <sheetView showGridLines="0" zoomScale="40" zoomScaleNormal="40" workbookViewId="0">
      <pane ySplit="4" topLeftCell="A5" activePane="bottomLeft" state="frozen"/>
      <selection pane="bottomLeft" activeCell="A8" sqref="A8:XFD9"/>
    </sheetView>
  </sheetViews>
  <sheetFormatPr baseColWidth="10" defaultColWidth="14.44140625" defaultRowHeight="15" customHeight="1"/>
  <cols>
    <col min="1" max="1" width="3.33203125" customWidth="1"/>
    <col min="2" max="2" width="5.33203125" style="174" customWidth="1"/>
    <col min="3" max="3" width="6.6640625" customWidth="1"/>
    <col min="4" max="4" width="79.6640625" customWidth="1"/>
    <col min="5" max="5" width="63.5546875" customWidth="1"/>
    <col min="6" max="6" width="63.33203125" customWidth="1"/>
    <col min="7" max="7" width="36" customWidth="1"/>
    <col min="8" max="8" width="34.44140625" customWidth="1"/>
    <col min="9" max="10" width="20.5546875" customWidth="1"/>
    <col min="11" max="11" width="43.5546875" customWidth="1"/>
    <col min="12" max="12" width="43.33203125" customWidth="1"/>
    <col min="13" max="13" width="56.33203125" customWidth="1"/>
    <col min="14" max="14" width="30.33203125" customWidth="1"/>
    <col min="15" max="27" width="11.44140625" customWidth="1"/>
  </cols>
  <sheetData>
    <row r="1" spans="1:27"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c r="AA1" s="80"/>
    </row>
    <row r="2" spans="1:27"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c r="AA2" s="80"/>
    </row>
    <row r="3" spans="1:27" ht="14.25" customHeight="1">
      <c r="A3" s="80" t="s">
        <v>1257</v>
      </c>
      <c r="B3" s="80"/>
      <c r="C3" s="80"/>
      <c r="D3" s="81"/>
      <c r="E3" s="80"/>
      <c r="F3" s="80"/>
      <c r="G3" s="80"/>
      <c r="H3" s="80"/>
      <c r="I3" s="80"/>
      <c r="J3" s="80"/>
      <c r="K3" s="80"/>
      <c r="L3" s="80"/>
      <c r="M3" s="80"/>
      <c r="N3" s="80"/>
      <c r="O3" s="80"/>
      <c r="P3" s="80"/>
      <c r="Q3" s="80"/>
      <c r="R3" s="80"/>
      <c r="S3" s="80"/>
      <c r="T3" s="80"/>
      <c r="U3" s="80"/>
      <c r="V3" s="80"/>
      <c r="W3" s="80"/>
      <c r="X3" s="80"/>
      <c r="Y3" s="80"/>
      <c r="Z3" s="80"/>
      <c r="AA3" s="80"/>
    </row>
    <row r="4" spans="1:27" ht="14.25" customHeight="1">
      <c r="A4" s="80" t="s">
        <v>1258</v>
      </c>
      <c r="B4" s="80"/>
      <c r="C4" s="80"/>
      <c r="D4" s="81"/>
      <c r="E4" s="80"/>
      <c r="F4" s="80"/>
      <c r="G4" s="80"/>
      <c r="H4" s="80"/>
      <c r="I4" s="80"/>
      <c r="J4" s="80"/>
      <c r="K4" s="80"/>
      <c r="L4" s="80"/>
      <c r="M4" s="80"/>
      <c r="N4" s="80"/>
      <c r="O4" s="80"/>
      <c r="P4" s="80"/>
      <c r="Q4" s="80"/>
      <c r="R4" s="80"/>
      <c r="S4" s="80"/>
      <c r="T4" s="80"/>
      <c r="U4" s="80"/>
      <c r="V4" s="80"/>
      <c r="W4" s="80"/>
      <c r="X4" s="80"/>
      <c r="Y4" s="80"/>
      <c r="Z4" s="80"/>
      <c r="AA4" s="80"/>
    </row>
    <row r="5" spans="1:27" ht="15" customHeight="1">
      <c r="G5" s="82"/>
    </row>
    <row r="6" spans="1:27" ht="14.25" customHeight="1">
      <c r="A6" s="83"/>
      <c r="B6" s="192"/>
      <c r="C6" s="84" t="s">
        <v>1165</v>
      </c>
      <c r="D6" s="84"/>
      <c r="E6" s="85"/>
      <c r="F6" s="85"/>
      <c r="G6" s="84"/>
      <c r="H6" s="85"/>
      <c r="I6" s="83"/>
      <c r="J6" s="83"/>
      <c r="K6" s="83"/>
      <c r="L6" s="83"/>
      <c r="M6" s="83"/>
      <c r="N6" s="83"/>
      <c r="O6" s="86"/>
      <c r="P6" s="83"/>
      <c r="Q6" s="83"/>
      <c r="R6" s="83"/>
      <c r="S6" s="83"/>
      <c r="T6" s="83"/>
      <c r="U6" s="83"/>
      <c r="V6" s="83"/>
      <c r="W6" s="83"/>
      <c r="X6" s="83"/>
      <c r="Y6" s="83"/>
      <c r="Z6" s="83"/>
      <c r="AA6" s="83"/>
    </row>
    <row r="7" spans="1:27" ht="39" customHeight="1">
      <c r="C7" s="320" t="s">
        <v>1701</v>
      </c>
      <c r="D7" s="320"/>
      <c r="E7" s="320"/>
      <c r="F7" s="320"/>
      <c r="G7" s="7"/>
      <c r="H7" s="7"/>
      <c r="I7" s="7"/>
      <c r="J7" s="7"/>
      <c r="O7" s="61"/>
    </row>
    <row r="8" spans="1:27" ht="14.25" customHeight="1">
      <c r="A8" s="87"/>
      <c r="B8" s="193"/>
      <c r="C8" s="88" t="s">
        <v>959</v>
      </c>
      <c r="D8" s="88"/>
      <c r="E8" s="88"/>
      <c r="F8" s="88"/>
      <c r="G8" s="88"/>
      <c r="H8" s="88"/>
      <c r="I8" s="87"/>
      <c r="J8" s="87"/>
      <c r="K8" s="87"/>
      <c r="L8" s="87"/>
      <c r="M8" s="87"/>
      <c r="N8" s="87"/>
      <c r="O8" s="87"/>
      <c r="P8" s="87"/>
      <c r="Q8" s="87"/>
      <c r="R8" s="87"/>
      <c r="S8" s="87"/>
      <c r="T8" s="87"/>
      <c r="U8" s="87"/>
      <c r="V8" s="87"/>
      <c r="W8" s="87"/>
      <c r="X8" s="87"/>
      <c r="Y8" s="87"/>
      <c r="Z8" s="87"/>
      <c r="AA8" s="87"/>
    </row>
    <row r="9" spans="1:27" ht="14.25" customHeight="1">
      <c r="A9" s="140"/>
      <c r="B9" s="140"/>
      <c r="C9" s="140"/>
      <c r="D9" s="141"/>
      <c r="E9" s="141"/>
      <c r="F9" s="141"/>
      <c r="G9" s="141"/>
      <c r="H9" s="141"/>
      <c r="I9" s="140"/>
      <c r="J9" s="140"/>
      <c r="K9" s="140"/>
      <c r="L9" s="140"/>
      <c r="M9" s="140"/>
      <c r="N9" s="140"/>
      <c r="O9" s="140"/>
      <c r="P9" s="140"/>
      <c r="Q9" s="140"/>
      <c r="R9" s="140"/>
      <c r="S9" s="140"/>
      <c r="T9" s="140"/>
      <c r="U9" s="140"/>
      <c r="V9" s="140"/>
      <c r="W9" s="140"/>
      <c r="X9" s="140"/>
      <c r="Y9" s="140"/>
      <c r="Z9" s="140"/>
      <c r="AA9" s="140"/>
    </row>
    <row r="10" spans="1:27" ht="14.25" customHeight="1"/>
    <row r="11" spans="1:27" ht="14.25" customHeight="1">
      <c r="A11" s="87"/>
      <c r="B11" s="193"/>
      <c r="C11" s="88" t="s">
        <v>1006</v>
      </c>
      <c r="D11" s="88" t="s">
        <v>961</v>
      </c>
      <c r="E11" s="90" t="s">
        <v>962</v>
      </c>
      <c r="F11" s="91" t="s">
        <v>963</v>
      </c>
      <c r="G11" s="88" t="s">
        <v>964</v>
      </c>
      <c r="H11" s="88" t="s">
        <v>965</v>
      </c>
      <c r="I11" s="87"/>
      <c r="J11" s="87"/>
      <c r="K11" s="87"/>
      <c r="L11" s="87"/>
      <c r="M11" s="87"/>
      <c r="N11" s="87"/>
      <c r="O11" s="87"/>
      <c r="P11" s="87"/>
      <c r="Q11" s="87"/>
      <c r="R11" s="87"/>
      <c r="S11" s="87"/>
      <c r="T11" s="87"/>
      <c r="U11" s="87"/>
      <c r="V11" s="87"/>
      <c r="W11" s="87"/>
      <c r="X11" s="87"/>
      <c r="Y11" s="87"/>
      <c r="Z11" s="87"/>
      <c r="AA11" s="87"/>
    </row>
    <row r="12" spans="1:27" ht="70.5" customHeight="1">
      <c r="A12" s="322" t="s">
        <v>966</v>
      </c>
      <c r="B12" s="322"/>
      <c r="C12" s="322"/>
      <c r="D12" s="73" t="s">
        <v>1259</v>
      </c>
      <c r="E12" s="207" t="s">
        <v>968</v>
      </c>
      <c r="F12" s="104">
        <f>IF(E12="Sí",1,0)</f>
        <v>1</v>
      </c>
      <c r="G12" s="61" t="s">
        <v>1260</v>
      </c>
      <c r="H12" s="107"/>
    </row>
    <row r="13" spans="1:27" ht="57" customHeight="1">
      <c r="A13" s="324" t="s">
        <v>1010</v>
      </c>
      <c r="B13" s="324"/>
      <c r="C13" s="324"/>
      <c r="D13" s="73" t="s">
        <v>1261</v>
      </c>
      <c r="E13" s="207" t="s">
        <v>997</v>
      </c>
      <c r="F13" s="104">
        <f>IF(E13="Sí",1,0)</f>
        <v>0</v>
      </c>
      <c r="G13" s="61" t="s">
        <v>1260</v>
      </c>
      <c r="H13" s="107"/>
    </row>
    <row r="14" spans="1:27" ht="69" customHeight="1">
      <c r="A14" s="196" t="s">
        <v>1014</v>
      </c>
      <c r="B14" s="196"/>
      <c r="C14" s="196"/>
      <c r="D14" s="73" t="s">
        <v>1262</v>
      </c>
      <c r="E14" s="207" t="s">
        <v>968</v>
      </c>
      <c r="F14" s="104">
        <f>IF(E14="Sí",1,0)</f>
        <v>1</v>
      </c>
    </row>
    <row r="15" spans="1:27" ht="23.7" customHeight="1">
      <c r="A15" s="324" t="s">
        <v>1019</v>
      </c>
      <c r="B15" s="324"/>
      <c r="C15" s="324"/>
      <c r="D15" s="73" t="s">
        <v>1263</v>
      </c>
      <c r="E15" s="207" t="s">
        <v>968</v>
      </c>
      <c r="F15" s="104"/>
      <c r="G15" s="107"/>
    </row>
    <row r="16" spans="1:27" ht="28.8">
      <c r="B16" s="324" t="s">
        <v>1207</v>
      </c>
      <c r="C16" s="324"/>
      <c r="D16" s="73" t="s">
        <v>1264</v>
      </c>
      <c r="E16" s="207" t="s">
        <v>968</v>
      </c>
      <c r="F16" s="104">
        <f t="shared" ref="F16:F17" si="0">IF(E16="Sí",0.5,0)</f>
        <v>0.5</v>
      </c>
      <c r="G16" s="107"/>
    </row>
    <row r="17" spans="1:27" ht="67.95" customHeight="1">
      <c r="B17" s="324" t="s">
        <v>1265</v>
      </c>
      <c r="C17" s="324"/>
      <c r="D17" s="73" t="s">
        <v>1205</v>
      </c>
      <c r="E17" s="207" t="s">
        <v>968</v>
      </c>
      <c r="F17" s="104">
        <f t="shared" si="0"/>
        <v>0.5</v>
      </c>
    </row>
    <row r="18" spans="1:27" ht="39" customHeight="1">
      <c r="A18" s="324" t="s">
        <v>1021</v>
      </c>
      <c r="B18" s="324"/>
      <c r="C18" s="324"/>
      <c r="D18" s="73" t="s">
        <v>981</v>
      </c>
      <c r="E18" s="207" t="s">
        <v>968</v>
      </c>
      <c r="F18" s="104"/>
      <c r="G18" s="73"/>
      <c r="H18" s="106"/>
    </row>
    <row r="19" spans="1:27" ht="51" customHeight="1">
      <c r="B19" s="324" t="s">
        <v>1024</v>
      </c>
      <c r="C19" s="324"/>
      <c r="D19" s="73" t="s">
        <v>983</v>
      </c>
      <c r="E19" s="207" t="s">
        <v>968</v>
      </c>
      <c r="F19" s="104">
        <f>IF(E19="Sí",(1/8),0)</f>
        <v>0.125</v>
      </c>
      <c r="G19" s="107" t="s">
        <v>984</v>
      </c>
    </row>
    <row r="20" spans="1:27" ht="28.8">
      <c r="B20" s="324" t="s">
        <v>1026</v>
      </c>
      <c r="C20" s="324"/>
      <c r="D20" s="73" t="s">
        <v>986</v>
      </c>
      <c r="E20" s="207" t="s">
        <v>968</v>
      </c>
      <c r="F20" s="104">
        <f t="shared" ref="F20:F27" si="1">IF(E20="Sí",(1/8),0)</f>
        <v>0.125</v>
      </c>
    </row>
    <row r="21" spans="1:27" ht="57.6">
      <c r="B21" s="324" t="s">
        <v>1211</v>
      </c>
      <c r="C21" s="324"/>
      <c r="D21" s="73" t="s">
        <v>988</v>
      </c>
      <c r="E21" s="207" t="s">
        <v>968</v>
      </c>
      <c r="F21" s="104">
        <f t="shared" si="1"/>
        <v>0.125</v>
      </c>
    </row>
    <row r="22" spans="1:27" ht="31.95" customHeight="1">
      <c r="B22" s="324" t="s">
        <v>1266</v>
      </c>
      <c r="C22" s="324"/>
      <c r="D22" s="73" t="s">
        <v>990</v>
      </c>
      <c r="E22" s="207" t="s">
        <v>991</v>
      </c>
      <c r="F22" s="104"/>
    </row>
    <row r="23" spans="1:27" ht="42.45" customHeight="1">
      <c r="C23" s="69" t="s">
        <v>1267</v>
      </c>
      <c r="D23" s="73" t="s">
        <v>993</v>
      </c>
      <c r="E23" s="207" t="s">
        <v>968</v>
      </c>
      <c r="F23" s="104">
        <f t="shared" si="1"/>
        <v>0.125</v>
      </c>
      <c r="G23" s="107" t="s">
        <v>984</v>
      </c>
      <c r="H23" s="61" t="s">
        <v>994</v>
      </c>
    </row>
    <row r="24" spans="1:27" ht="57" customHeight="1">
      <c r="B24" s="324" t="s">
        <v>1268</v>
      </c>
      <c r="C24" s="324"/>
      <c r="D24" s="187" t="s">
        <v>996</v>
      </c>
      <c r="E24" s="207" t="s">
        <v>997</v>
      </c>
      <c r="F24" s="104">
        <f>IF(E24="No",(1/8),0)</f>
        <v>0.125</v>
      </c>
    </row>
    <row r="25" spans="1:27" ht="57.6">
      <c r="B25" s="324" t="s">
        <v>1269</v>
      </c>
      <c r="C25" s="324"/>
      <c r="D25" s="73" t="s">
        <v>1270</v>
      </c>
      <c r="E25" s="207" t="s">
        <v>968</v>
      </c>
      <c r="F25" s="104">
        <f t="shared" si="1"/>
        <v>0.125</v>
      </c>
    </row>
    <row r="26" spans="1:27" ht="28.8">
      <c r="B26" s="324" t="s">
        <v>1271</v>
      </c>
      <c r="C26" s="324"/>
      <c r="D26" s="73" t="s">
        <v>1001</v>
      </c>
      <c r="E26" s="207" t="s">
        <v>968</v>
      </c>
      <c r="F26" s="104">
        <f t="shared" si="1"/>
        <v>0.125</v>
      </c>
    </row>
    <row r="27" spans="1:27" ht="28.8">
      <c r="A27" s="108"/>
      <c r="B27" s="325" t="s">
        <v>1272</v>
      </c>
      <c r="C27" s="325"/>
      <c r="D27" s="110" t="s">
        <v>1003</v>
      </c>
      <c r="E27" s="211" t="s">
        <v>968</v>
      </c>
      <c r="F27" s="104">
        <f t="shared" si="1"/>
        <v>0.125</v>
      </c>
      <c r="G27" s="108"/>
      <c r="H27" s="108"/>
      <c r="I27" s="108"/>
      <c r="J27" s="108"/>
      <c r="K27" s="108"/>
      <c r="L27" s="108"/>
      <c r="M27" s="108"/>
      <c r="N27" s="108"/>
      <c r="O27" s="108"/>
      <c r="P27" s="108"/>
      <c r="Q27" s="108"/>
      <c r="R27" s="108"/>
      <c r="S27" s="108"/>
      <c r="T27" s="108"/>
      <c r="U27" s="108"/>
      <c r="V27" s="108"/>
      <c r="W27" s="108"/>
      <c r="X27" s="108"/>
      <c r="Y27" s="108"/>
      <c r="Z27" s="108"/>
      <c r="AA27" s="108"/>
    </row>
    <row r="28" spans="1:27" ht="15.75" customHeight="1">
      <c r="D28" s="34"/>
      <c r="E28" s="34"/>
      <c r="F28" s="34"/>
      <c r="G28" s="34"/>
      <c r="H28" s="34"/>
    </row>
    <row r="29" spans="1:27" ht="26.25" customHeight="1">
      <c r="A29" s="102"/>
      <c r="B29" s="194"/>
      <c r="C29" s="145" t="s">
        <v>970</v>
      </c>
      <c r="D29" s="99"/>
      <c r="E29" s="145" t="str">
        <f>IF((SUM(F12:F27)&gt;=4), "Actividad que se ajusta a los Criterios Técnicos de Selección","Actividad que NO se ajusta a los Criterios Técnicos de Selección")</f>
        <v>Actividad que se ajusta a los Criterios Técnicos de Selección</v>
      </c>
      <c r="F29" s="100"/>
      <c r="G29" s="101"/>
      <c r="H29" s="113"/>
      <c r="I29" s="113"/>
      <c r="J29" s="113"/>
    </row>
    <row r="30" spans="1:27" ht="21.75" customHeight="1">
      <c r="A30" s="102"/>
      <c r="B30" s="194"/>
      <c r="C30" s="145" t="s">
        <v>971</v>
      </c>
      <c r="D30" s="99"/>
      <c r="E30" s="145" t="str">
        <f>IF((E29="Actividad que se ajusta a los Criterios Técnicos de Selección"),"Contribución sustancial a la Mitigación del Cambio Climático","La actividad no puede demostrar, total o parcialmente, la CS al objetivo 1")</f>
        <v>Contribución sustancial a la Mitigación del Cambio Climático</v>
      </c>
      <c r="F30" s="114"/>
      <c r="G30" s="103"/>
      <c r="H30" s="113"/>
      <c r="I30" s="113"/>
      <c r="J30" s="113"/>
    </row>
    <row r="31" spans="1:27" ht="22.5" customHeight="1"/>
    <row r="32" spans="1:27" ht="32.25" customHeight="1">
      <c r="D32" s="34"/>
      <c r="E32" s="34"/>
      <c r="F32" s="34"/>
      <c r="G32" s="34"/>
      <c r="H32" s="34"/>
    </row>
    <row r="33" ht="47.25" customHeight="1"/>
    <row r="34" ht="21.75" customHeight="1"/>
    <row r="35" ht="14.25" customHeight="1"/>
    <row r="36" ht="14.25" customHeight="1"/>
    <row r="37" ht="14.25" customHeight="1"/>
    <row r="38" ht="14.25" customHeight="1"/>
    <row r="39" ht="14.25" customHeight="1"/>
    <row r="40" ht="78" customHeight="1"/>
    <row r="41" ht="93" customHeight="1"/>
    <row r="42" ht="80.25" customHeight="1"/>
    <row r="43" ht="30"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15">
    <mergeCell ref="B27:C27"/>
    <mergeCell ref="C7:F7"/>
    <mergeCell ref="B21:C21"/>
    <mergeCell ref="B22:C22"/>
    <mergeCell ref="B24:C24"/>
    <mergeCell ref="B25:C25"/>
    <mergeCell ref="B26:C26"/>
    <mergeCell ref="A18:C18"/>
    <mergeCell ref="B16:C16"/>
    <mergeCell ref="B17:C17"/>
    <mergeCell ref="B19:C19"/>
    <mergeCell ref="B20:C20"/>
    <mergeCell ref="A12:C12"/>
    <mergeCell ref="A13:C13"/>
    <mergeCell ref="A15:C15"/>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Selecciona una opción" xr:uid="{00000000-0002-0000-2300-000000000000}">
          <x14:formula1>
            <xm:f>Respuesta!$A$2:$A$4</xm:f>
          </x14:formula1>
          <xm:sqref>E12:E21 E23:E27 I29:I30</xm:sqref>
        </x14:dataValidation>
        <x14:dataValidation type="list" allowBlank="1" showInputMessage="1" showErrorMessage="1" prompt="Selecciona una opción" xr:uid="{00000000-0002-0000-2300-000001000000}">
          <x14:formula1>
            <xm:f>Respuesta!$A$5:$A$7</xm:f>
          </x14:formula1>
          <xm:sqref>E22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999"/>
  <sheetViews>
    <sheetView showGridLines="0" zoomScale="40" zoomScaleNormal="40" workbookViewId="0">
      <pane ySplit="4" topLeftCell="A5" activePane="bottomLeft" state="frozen"/>
      <selection pane="bottomLeft" activeCell="A8" sqref="A8:XFD9"/>
    </sheetView>
  </sheetViews>
  <sheetFormatPr baseColWidth="10" defaultColWidth="14.44140625" defaultRowHeight="15" customHeight="1"/>
  <cols>
    <col min="1" max="1" width="3.6640625" customWidth="1"/>
    <col min="2" max="2" width="4.6640625" customWidth="1"/>
    <col min="3" max="3" width="79.6640625" customWidth="1"/>
    <col min="4" max="5" width="63.5546875" customWidth="1"/>
    <col min="6" max="6" width="45.5546875" customWidth="1"/>
    <col min="7" max="7" width="36" customWidth="1"/>
    <col min="8" max="8" width="34.44140625" customWidth="1"/>
    <col min="9" max="9" width="20.5546875" customWidth="1"/>
    <col min="10" max="10" width="43.554687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1273</v>
      </c>
      <c r="B3" s="80"/>
      <c r="C3" s="81"/>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1274</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G5" s="82"/>
    </row>
    <row r="6" spans="1:26" ht="14.25" customHeight="1">
      <c r="A6" s="83"/>
      <c r="B6" s="84" t="s">
        <v>1165</v>
      </c>
      <c r="C6" s="84"/>
      <c r="D6" s="85"/>
      <c r="E6" s="85"/>
      <c r="F6" s="85"/>
      <c r="G6" s="84"/>
      <c r="H6" s="85"/>
      <c r="I6" s="83"/>
      <c r="J6" s="83"/>
      <c r="K6" s="83"/>
      <c r="L6" s="83"/>
      <c r="M6" s="83"/>
      <c r="N6" s="83"/>
      <c r="O6" s="86"/>
      <c r="P6" s="83"/>
      <c r="Q6" s="83"/>
      <c r="R6" s="83"/>
      <c r="S6" s="83"/>
      <c r="T6" s="83"/>
      <c r="U6" s="83"/>
      <c r="V6" s="83"/>
      <c r="W6" s="83"/>
      <c r="X6" s="83"/>
      <c r="Y6" s="83"/>
      <c r="Z6" s="83"/>
    </row>
    <row r="7" spans="1:26" ht="40.5" customHeight="1">
      <c r="B7" s="320" t="s">
        <v>1701</v>
      </c>
      <c r="C7" s="320"/>
      <c r="D7" s="320"/>
      <c r="E7" s="320"/>
      <c r="F7" s="34"/>
      <c r="G7" s="7"/>
      <c r="H7" s="7"/>
      <c r="I7" s="7"/>
      <c r="J7" s="7"/>
      <c r="O7" s="61"/>
    </row>
    <row r="8" spans="1:26" ht="14.25" customHeight="1">
      <c r="A8" s="87"/>
      <c r="B8" s="88" t="s">
        <v>959</v>
      </c>
      <c r="C8" s="88"/>
      <c r="D8" s="88"/>
      <c r="E8" s="88"/>
      <c r="F8" s="88"/>
      <c r="G8" s="88"/>
      <c r="H8" s="88"/>
      <c r="I8" s="87"/>
      <c r="J8" s="87"/>
      <c r="K8" s="87"/>
      <c r="L8" s="87"/>
      <c r="M8" s="87"/>
      <c r="N8" s="87"/>
      <c r="O8" s="87"/>
      <c r="P8" s="87"/>
      <c r="Q8" s="87"/>
      <c r="R8" s="87"/>
      <c r="S8" s="87"/>
      <c r="T8" s="87"/>
      <c r="U8" s="87"/>
      <c r="V8" s="87"/>
      <c r="W8" s="87"/>
      <c r="X8" s="87"/>
      <c r="Y8" s="87"/>
      <c r="Z8" s="87"/>
    </row>
    <row r="9" spans="1:26" ht="14.25" customHeight="1">
      <c r="A9" s="140"/>
      <c r="B9" s="140"/>
      <c r="C9" s="141"/>
      <c r="D9" s="141"/>
      <c r="E9" s="141"/>
      <c r="F9" s="141"/>
      <c r="G9" s="141"/>
      <c r="H9" s="141"/>
      <c r="I9" s="140"/>
      <c r="J9" s="140"/>
      <c r="K9" s="140"/>
      <c r="L9" s="140"/>
      <c r="M9" s="140"/>
      <c r="N9" s="140"/>
      <c r="O9" s="140"/>
      <c r="P9" s="140"/>
      <c r="Q9" s="140"/>
      <c r="R9" s="140"/>
      <c r="S9" s="140"/>
      <c r="T9" s="140"/>
      <c r="U9" s="140"/>
      <c r="V9" s="140"/>
      <c r="W9" s="140"/>
      <c r="X9" s="140"/>
      <c r="Y9" s="140"/>
      <c r="Z9" s="140"/>
    </row>
    <row r="10" spans="1:26" ht="14.25" customHeight="1"/>
    <row r="11" spans="1:26" ht="14.25" customHeight="1">
      <c r="A11" s="87"/>
      <c r="B11" s="88" t="s">
        <v>1006</v>
      </c>
      <c r="C11" s="88" t="s">
        <v>961</v>
      </c>
      <c r="D11" s="90" t="s">
        <v>962</v>
      </c>
      <c r="E11" s="91" t="s">
        <v>963</v>
      </c>
      <c r="F11" s="91" t="s">
        <v>964</v>
      </c>
      <c r="G11" s="88" t="s">
        <v>965</v>
      </c>
      <c r="H11" s="87"/>
      <c r="I11" s="87"/>
      <c r="J11" s="87"/>
      <c r="K11" s="87"/>
      <c r="L11" s="87"/>
      <c r="M11" s="87"/>
      <c r="N11" s="87"/>
      <c r="O11" s="87"/>
      <c r="P11" s="87"/>
      <c r="Q11" s="87"/>
      <c r="R11" s="87"/>
      <c r="S11" s="87"/>
      <c r="T11" s="87"/>
      <c r="U11" s="87"/>
      <c r="V11" s="87"/>
      <c r="W11" s="87"/>
      <c r="X11" s="87"/>
      <c r="Y11" s="87"/>
      <c r="Z11" s="87"/>
    </row>
    <row r="12" spans="1:26" s="184" customFormat="1" ht="14.25" customHeight="1">
      <c r="A12" s="328" t="s">
        <v>966</v>
      </c>
      <c r="B12" s="328"/>
      <c r="C12" s="185" t="s">
        <v>1651</v>
      </c>
      <c r="D12" s="182"/>
      <c r="E12" s="183"/>
      <c r="F12" s="183"/>
      <c r="G12" s="181"/>
      <c r="H12" s="180"/>
      <c r="I12" s="180"/>
      <c r="J12" s="180"/>
      <c r="K12" s="180"/>
      <c r="L12" s="180"/>
      <c r="M12" s="180"/>
      <c r="N12" s="180"/>
      <c r="O12" s="180"/>
      <c r="P12" s="180"/>
      <c r="Q12" s="180"/>
      <c r="R12" s="180"/>
      <c r="S12" s="180"/>
      <c r="T12" s="180"/>
      <c r="U12" s="180"/>
      <c r="V12" s="180"/>
      <c r="W12" s="180"/>
      <c r="X12" s="180"/>
      <c r="Y12" s="180"/>
      <c r="Z12" s="180"/>
    </row>
    <row r="13" spans="1:26" ht="39" customHeight="1">
      <c r="B13" s="195" t="s">
        <v>1565</v>
      </c>
      <c r="C13" s="73" t="s">
        <v>1275</v>
      </c>
      <c r="D13" s="207" t="s">
        <v>968</v>
      </c>
      <c r="E13" s="104">
        <f t="shared" ref="E13:E16" si="0">IF(D13="Sí",1,0)</f>
        <v>1</v>
      </c>
      <c r="F13" s="107"/>
      <c r="G13" s="107"/>
    </row>
    <row r="14" spans="1:26" ht="39" customHeight="1">
      <c r="B14" s="195" t="s">
        <v>1566</v>
      </c>
      <c r="C14" s="73" t="s">
        <v>1276</v>
      </c>
      <c r="D14" s="207" t="s">
        <v>997</v>
      </c>
      <c r="E14" s="104">
        <f t="shared" si="0"/>
        <v>0</v>
      </c>
      <c r="F14" s="107"/>
      <c r="G14" s="107"/>
    </row>
    <row r="15" spans="1:26" ht="71.25" customHeight="1">
      <c r="B15" s="195" t="s">
        <v>1567</v>
      </c>
      <c r="C15" s="73" t="s">
        <v>1277</v>
      </c>
      <c r="D15" s="207" t="s">
        <v>997</v>
      </c>
      <c r="E15" s="104">
        <f t="shared" si="0"/>
        <v>0</v>
      </c>
    </row>
    <row r="16" spans="1:26" ht="45" customHeight="1">
      <c r="A16" s="329" t="s">
        <v>1010</v>
      </c>
      <c r="B16" s="329"/>
      <c r="C16" s="110" t="s">
        <v>1278</v>
      </c>
      <c r="D16" s="208" t="s">
        <v>968</v>
      </c>
      <c r="E16" s="124">
        <f t="shared" si="0"/>
        <v>1</v>
      </c>
      <c r="F16" s="108"/>
      <c r="G16" s="108"/>
      <c r="H16" s="108"/>
      <c r="I16" s="108"/>
      <c r="J16" s="108"/>
      <c r="K16" s="108"/>
      <c r="L16" s="108"/>
      <c r="M16" s="108"/>
      <c r="N16" s="108"/>
      <c r="O16" s="108"/>
      <c r="P16" s="108"/>
      <c r="Q16" s="108"/>
      <c r="R16" s="108"/>
      <c r="S16" s="108"/>
      <c r="T16" s="108"/>
      <c r="U16" s="108"/>
      <c r="V16" s="108"/>
      <c r="W16" s="108"/>
      <c r="X16" s="108"/>
      <c r="Y16" s="108"/>
      <c r="Z16" s="108"/>
    </row>
    <row r="17" spans="1:10" ht="15.75" customHeight="1">
      <c r="C17" s="34"/>
      <c r="D17" s="34"/>
      <c r="E17" s="34"/>
      <c r="F17" s="34"/>
      <c r="G17" s="34"/>
      <c r="H17" s="34"/>
    </row>
    <row r="18" spans="1:10" ht="26.25" customHeight="1">
      <c r="A18" s="102"/>
      <c r="B18" s="145" t="s">
        <v>970</v>
      </c>
      <c r="C18" s="99"/>
      <c r="D18" s="145" t="str">
        <f>IF((SUM(E13:E16)&gt;=2), "Actividad que se ajusta a los Criterios Técnicos de Selección","Actividad que NO se ajusta a los Criterios Técnicos de Selección")</f>
        <v>Actividad que se ajusta a los Criterios Técnicos de Selección</v>
      </c>
      <c r="E18" s="145"/>
      <c r="F18" s="100"/>
      <c r="G18" s="101"/>
      <c r="H18" s="113"/>
      <c r="I18" s="113"/>
      <c r="J18" s="113"/>
    </row>
    <row r="19" spans="1:10" ht="21.75" customHeight="1">
      <c r="A19" s="102"/>
      <c r="B19" s="145" t="s">
        <v>971</v>
      </c>
      <c r="C19" s="99"/>
      <c r="D19" s="145" t="str">
        <f>IF((D18="Actividad que se ajusta a los Criterios Técnicos de Selección"),"Contribución sustancial a la Mitigación del Cambio Climático","La actividad no puede demostrar, total o parcialmente, la CS al objetivo 1")</f>
        <v>Contribución sustancial a la Mitigación del Cambio Climático</v>
      </c>
      <c r="E19" s="145"/>
      <c r="F19" s="114"/>
      <c r="G19" s="103"/>
      <c r="H19" s="113"/>
      <c r="I19" s="113"/>
      <c r="J19" s="113"/>
    </row>
    <row r="20" spans="1:10" ht="22.5" customHeight="1"/>
    <row r="21" spans="1:10" ht="32.25" customHeight="1">
      <c r="C21" s="34"/>
      <c r="D21" s="34"/>
      <c r="E21" s="34"/>
      <c r="F21" s="34"/>
      <c r="G21" s="34"/>
      <c r="H21" s="34"/>
    </row>
    <row r="22" spans="1:10" ht="47.25" customHeight="1"/>
    <row r="23" spans="1:10" ht="21.75" customHeight="1"/>
    <row r="24" spans="1:10" ht="14.25" customHeight="1"/>
    <row r="25" spans="1:10" ht="14.25" customHeight="1"/>
    <row r="26" spans="1:10" ht="14.25" customHeight="1"/>
    <row r="27" spans="1:10" ht="14.25" customHeight="1"/>
    <row r="28" spans="1:10" ht="14.25" customHeight="1"/>
    <row r="29" spans="1:10" ht="78" customHeight="1"/>
    <row r="30" spans="1:10" ht="93" customHeight="1"/>
    <row r="31" spans="1:10" ht="80.25" customHeight="1"/>
    <row r="32" spans="1:10" ht="30"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3">
    <mergeCell ref="A12:B12"/>
    <mergeCell ref="A16:B16"/>
    <mergeCell ref="B7:E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2400-000000000000}">
          <x14:formula1>
            <xm:f>Respuesta!$A$2:$A$4</xm:f>
          </x14:formula1>
          <xm:sqref>D13:D16 I18:I19</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A1000"/>
  <sheetViews>
    <sheetView showGridLines="0" topLeftCell="B1" zoomScale="40" zoomScaleNormal="40" workbookViewId="0">
      <pane ySplit="4" topLeftCell="A5" activePane="bottomLeft" state="frozen"/>
      <selection pane="bottomLeft" activeCell="B8" sqref="A8:XFD9"/>
    </sheetView>
  </sheetViews>
  <sheetFormatPr baseColWidth="10" defaultColWidth="14.44140625" defaultRowHeight="15" customHeight="1"/>
  <cols>
    <col min="1" max="1" width="4.33203125" customWidth="1"/>
    <col min="2" max="2" width="6" style="167" customWidth="1"/>
    <col min="3" max="3" width="3.109375" customWidth="1"/>
    <col min="4" max="4" width="79.6640625" customWidth="1"/>
    <col min="5" max="6" width="63.5546875" customWidth="1"/>
    <col min="7" max="7" width="45.5546875" customWidth="1"/>
    <col min="8" max="8" width="36" customWidth="1"/>
    <col min="9" max="9" width="34.44140625" customWidth="1"/>
    <col min="10" max="10" width="20.5546875" customWidth="1"/>
    <col min="11" max="11" width="43.5546875" customWidth="1"/>
    <col min="12" max="12" width="43.33203125" customWidth="1"/>
    <col min="13" max="13" width="56.33203125" customWidth="1"/>
    <col min="14" max="14" width="30.33203125" customWidth="1"/>
    <col min="15" max="27" width="11.44140625" customWidth="1"/>
  </cols>
  <sheetData>
    <row r="1" spans="1:27"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c r="AA1" s="80"/>
    </row>
    <row r="2" spans="1:27"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c r="AA2" s="80"/>
    </row>
    <row r="3" spans="1:27" ht="14.25" customHeight="1">
      <c r="A3" s="80" t="s">
        <v>1279</v>
      </c>
      <c r="B3" s="80"/>
      <c r="C3" s="80"/>
      <c r="D3" s="81"/>
      <c r="E3" s="80"/>
      <c r="F3" s="80"/>
      <c r="G3" s="80"/>
      <c r="H3" s="80"/>
      <c r="I3" s="80"/>
      <c r="J3" s="80"/>
      <c r="K3" s="80"/>
      <c r="L3" s="80"/>
      <c r="M3" s="80"/>
      <c r="N3" s="80"/>
      <c r="O3" s="80"/>
      <c r="P3" s="80"/>
      <c r="Q3" s="80"/>
      <c r="R3" s="80"/>
      <c r="S3" s="80"/>
      <c r="T3" s="80"/>
      <c r="U3" s="80"/>
      <c r="V3" s="80"/>
      <c r="W3" s="80"/>
      <c r="X3" s="80"/>
      <c r="Y3" s="80"/>
      <c r="Z3" s="80"/>
      <c r="AA3" s="80"/>
    </row>
    <row r="4" spans="1:27" ht="14.25" customHeight="1">
      <c r="A4" s="80" t="s">
        <v>1280</v>
      </c>
      <c r="B4" s="80"/>
      <c r="C4" s="80"/>
      <c r="D4" s="81"/>
      <c r="E4" s="80"/>
      <c r="F4" s="80"/>
      <c r="G4" s="80"/>
      <c r="H4" s="80"/>
      <c r="I4" s="80"/>
      <c r="J4" s="80"/>
      <c r="K4" s="80"/>
      <c r="L4" s="80"/>
      <c r="M4" s="80"/>
      <c r="N4" s="80"/>
      <c r="O4" s="80"/>
      <c r="P4" s="80"/>
      <c r="Q4" s="80"/>
      <c r="R4" s="80"/>
      <c r="S4" s="80"/>
      <c r="T4" s="80"/>
      <c r="U4" s="80"/>
      <c r="V4" s="80"/>
      <c r="W4" s="80"/>
      <c r="X4" s="80"/>
      <c r="Y4" s="80"/>
      <c r="Z4" s="80"/>
      <c r="AA4" s="80"/>
    </row>
    <row r="5" spans="1:27" ht="15" customHeight="1">
      <c r="H5" s="82"/>
    </row>
    <row r="6" spans="1:27" ht="14.25" customHeight="1">
      <c r="A6" s="83"/>
      <c r="B6" s="192"/>
      <c r="C6" s="84" t="s">
        <v>1165</v>
      </c>
      <c r="D6" s="84"/>
      <c r="E6" s="85"/>
      <c r="F6" s="85"/>
      <c r="G6" s="85"/>
      <c r="H6" s="84"/>
      <c r="I6" s="85"/>
      <c r="J6" s="83"/>
      <c r="K6" s="83"/>
      <c r="L6" s="83"/>
      <c r="M6" s="83"/>
      <c r="N6" s="83"/>
      <c r="O6" s="83"/>
      <c r="P6" s="86"/>
      <c r="Q6" s="83"/>
      <c r="R6" s="83"/>
      <c r="S6" s="83"/>
      <c r="T6" s="83"/>
      <c r="U6" s="83"/>
      <c r="V6" s="83"/>
      <c r="W6" s="83"/>
      <c r="X6" s="83"/>
      <c r="Y6" s="83"/>
      <c r="Z6" s="83"/>
      <c r="AA6" s="83"/>
    </row>
    <row r="7" spans="1:27" ht="29.7" customHeight="1">
      <c r="C7" s="320" t="s">
        <v>1701</v>
      </c>
      <c r="D7" s="320"/>
      <c r="E7" s="320"/>
      <c r="F7" s="320"/>
      <c r="G7" s="34"/>
      <c r="H7" s="7"/>
      <c r="I7" s="7"/>
      <c r="J7" s="7"/>
      <c r="K7" s="7"/>
      <c r="P7" s="61"/>
    </row>
    <row r="8" spans="1:27" ht="14.25" customHeight="1">
      <c r="A8" s="87"/>
      <c r="B8" s="193"/>
      <c r="C8" s="88" t="s">
        <v>959</v>
      </c>
      <c r="D8" s="88"/>
      <c r="E8" s="88"/>
      <c r="F8" s="88"/>
      <c r="G8" s="88"/>
      <c r="H8" s="88"/>
      <c r="I8" s="88"/>
      <c r="J8" s="87"/>
      <c r="K8" s="87"/>
      <c r="L8" s="87"/>
      <c r="M8" s="87"/>
      <c r="N8" s="87"/>
      <c r="O8" s="87"/>
      <c r="P8" s="87"/>
      <c r="Q8" s="87"/>
      <c r="R8" s="87"/>
      <c r="S8" s="87"/>
      <c r="T8" s="87"/>
      <c r="U8" s="87"/>
      <c r="V8" s="87"/>
      <c r="W8" s="87"/>
      <c r="X8" s="87"/>
      <c r="Y8" s="87"/>
      <c r="Z8" s="87"/>
      <c r="AA8" s="87"/>
    </row>
    <row r="9" spans="1:27" ht="14.25" customHeight="1">
      <c r="A9" s="140"/>
      <c r="B9" s="140"/>
      <c r="C9" s="140"/>
      <c r="D9" s="141"/>
      <c r="E9" s="141"/>
      <c r="F9" s="141"/>
      <c r="G9" s="141"/>
      <c r="H9" s="141"/>
      <c r="I9" s="141"/>
      <c r="J9" s="140"/>
      <c r="K9" s="140"/>
      <c r="L9" s="140"/>
      <c r="M9" s="140"/>
      <c r="N9" s="140"/>
      <c r="O9" s="140"/>
      <c r="P9" s="140"/>
      <c r="Q9" s="140"/>
      <c r="R9" s="140"/>
      <c r="S9" s="140"/>
      <c r="T9" s="140"/>
      <c r="U9" s="140"/>
      <c r="V9" s="140"/>
      <c r="W9" s="140"/>
      <c r="X9" s="140"/>
      <c r="Y9" s="140"/>
      <c r="Z9" s="140"/>
      <c r="AA9" s="140"/>
    </row>
    <row r="10" spans="1:27" ht="14.25" customHeight="1"/>
    <row r="11" spans="1:27" ht="14.25" customHeight="1">
      <c r="A11" s="87"/>
      <c r="B11" s="193"/>
      <c r="C11" s="88" t="s">
        <v>1006</v>
      </c>
      <c r="D11" s="88" t="s">
        <v>961</v>
      </c>
      <c r="E11" s="90" t="s">
        <v>962</v>
      </c>
      <c r="F11" s="91" t="s">
        <v>963</v>
      </c>
      <c r="G11" s="91" t="s">
        <v>1281</v>
      </c>
      <c r="H11" s="88" t="s">
        <v>965</v>
      </c>
      <c r="I11" s="87"/>
      <c r="J11" s="87"/>
      <c r="K11" s="87"/>
      <c r="L11" s="87"/>
      <c r="M11" s="87"/>
      <c r="N11" s="87"/>
      <c r="O11" s="87"/>
      <c r="P11" s="87"/>
      <c r="Q11" s="87"/>
      <c r="R11" s="87"/>
      <c r="S11" s="87"/>
      <c r="T11" s="87"/>
      <c r="U11" s="87"/>
      <c r="V11" s="87"/>
      <c r="W11" s="87"/>
      <c r="X11" s="87"/>
      <c r="Y11" s="87"/>
      <c r="Z11" s="87"/>
      <c r="AA11" s="87"/>
    </row>
    <row r="12" spans="1:27" s="184" customFormat="1" ht="14.25" customHeight="1">
      <c r="A12" s="185" t="s">
        <v>966</v>
      </c>
      <c r="B12" s="185"/>
      <c r="C12" s="181"/>
      <c r="D12" s="185" t="s">
        <v>1652</v>
      </c>
      <c r="E12" s="182"/>
      <c r="F12" s="183"/>
      <c r="G12" s="183"/>
      <c r="H12" s="181"/>
      <c r="I12" s="180"/>
      <c r="J12" s="180"/>
      <c r="K12" s="180"/>
      <c r="L12" s="180"/>
      <c r="M12" s="180"/>
      <c r="N12" s="180"/>
      <c r="O12" s="180"/>
      <c r="P12" s="180"/>
      <c r="Q12" s="180"/>
      <c r="R12" s="180"/>
      <c r="S12" s="180"/>
      <c r="T12" s="180"/>
      <c r="U12" s="180"/>
      <c r="V12" s="180"/>
      <c r="W12" s="180"/>
      <c r="X12" s="180"/>
      <c r="Y12" s="180"/>
      <c r="Z12" s="180"/>
      <c r="AA12" s="180"/>
    </row>
    <row r="13" spans="1:27" ht="75.75" customHeight="1">
      <c r="B13" s="323" t="s">
        <v>1564</v>
      </c>
      <c r="C13" s="323"/>
      <c r="D13" s="73" t="s">
        <v>1282</v>
      </c>
      <c r="E13" s="207" t="s">
        <v>968</v>
      </c>
      <c r="F13" s="104">
        <f t="shared" ref="F13:F14" si="0">IF(E13="Sí",1,0)</f>
        <v>1</v>
      </c>
      <c r="G13" s="107"/>
      <c r="H13" s="107"/>
    </row>
    <row r="14" spans="1:27" ht="110.25" customHeight="1">
      <c r="B14" s="323" t="s">
        <v>1612</v>
      </c>
      <c r="C14" s="323"/>
      <c r="D14" s="73" t="s">
        <v>1080</v>
      </c>
      <c r="E14" s="207" t="s">
        <v>997</v>
      </c>
      <c r="F14" s="104">
        <f t="shared" si="0"/>
        <v>0</v>
      </c>
      <c r="G14" s="107"/>
      <c r="H14" s="107"/>
    </row>
    <row r="15" spans="1:27" ht="32.25" customHeight="1">
      <c r="B15" s="323" t="s">
        <v>1649</v>
      </c>
      <c r="C15" s="323"/>
      <c r="D15" s="169" t="s">
        <v>1651</v>
      </c>
      <c r="E15" s="207" t="s">
        <v>997</v>
      </c>
      <c r="F15" s="104"/>
    </row>
    <row r="16" spans="1:27" s="167" customFormat="1" ht="32.25" customHeight="1">
      <c r="C16" s="195" t="s">
        <v>1560</v>
      </c>
      <c r="D16" s="168" t="s">
        <v>1283</v>
      </c>
      <c r="E16" s="207" t="s">
        <v>997</v>
      </c>
      <c r="F16" s="104">
        <f t="shared" ref="F16:F17" si="1">IF(E16="Sí",0.5,0)</f>
        <v>0</v>
      </c>
    </row>
    <row r="17" spans="1:27" ht="28.8">
      <c r="A17" s="108"/>
      <c r="B17" s="108"/>
      <c r="C17" s="198" t="s">
        <v>1561</v>
      </c>
      <c r="D17" s="110" t="s">
        <v>1284</v>
      </c>
      <c r="E17" s="208" t="s">
        <v>997</v>
      </c>
      <c r="F17" s="124">
        <f t="shared" si="1"/>
        <v>0</v>
      </c>
      <c r="G17" s="115"/>
      <c r="H17" s="108"/>
      <c r="I17" s="108"/>
      <c r="J17" s="108"/>
      <c r="K17" s="108"/>
      <c r="L17" s="108"/>
      <c r="M17" s="108"/>
      <c r="N17" s="108"/>
      <c r="O17" s="108"/>
      <c r="P17" s="108"/>
      <c r="Q17" s="108"/>
      <c r="R17" s="108"/>
      <c r="S17" s="108"/>
      <c r="T17" s="108"/>
      <c r="U17" s="108"/>
      <c r="V17" s="108"/>
      <c r="W17" s="108"/>
      <c r="X17" s="108"/>
      <c r="Y17" s="108"/>
      <c r="Z17" s="108"/>
      <c r="AA17" s="108"/>
    </row>
    <row r="18" spans="1:27" ht="15.75" customHeight="1">
      <c r="D18" s="34"/>
      <c r="E18" s="34"/>
      <c r="F18" s="34"/>
      <c r="G18" s="34"/>
      <c r="H18" s="34"/>
      <c r="I18" s="34"/>
    </row>
    <row r="19" spans="1:27" ht="26.25" customHeight="1">
      <c r="A19" s="102"/>
      <c r="B19" s="194"/>
      <c r="C19" s="145" t="s">
        <v>970</v>
      </c>
      <c r="D19" s="99"/>
      <c r="E19" s="145" t="str">
        <f>IF((SUM(F13:F17)&gt;=1), "Actividad que se ajusta a los Criterios Técnicos de Selección","Actividad que NO se ajusta a los Criterios Técnicos de Selección")</f>
        <v>Actividad que se ajusta a los Criterios Técnicos de Selección</v>
      </c>
      <c r="F19" s="145"/>
      <c r="G19" s="100"/>
      <c r="H19" s="101"/>
      <c r="I19" s="113"/>
      <c r="J19" s="113"/>
      <c r="K19" s="113"/>
    </row>
    <row r="20" spans="1:27" ht="21.75" customHeight="1">
      <c r="A20" s="102"/>
      <c r="B20" s="194"/>
      <c r="C20" s="145" t="s">
        <v>971</v>
      </c>
      <c r="D20" s="99"/>
      <c r="E20" s="145" t="str">
        <f>IF((E19="Actividad que se ajusta a los Criterios Técnicos de Selección"),"Contribución sustancial a la Mitigación del Cambio Climático","La actividad no puede demostrar, total o parcialmente, la CS al objetivo 1")</f>
        <v>Contribución sustancial a la Mitigación del Cambio Climático</v>
      </c>
      <c r="F20" s="145"/>
      <c r="G20" s="114"/>
      <c r="H20" s="103"/>
      <c r="I20" s="113"/>
      <c r="J20" s="113"/>
      <c r="K20" s="113"/>
    </row>
    <row r="21" spans="1:27" ht="22.5" customHeight="1"/>
    <row r="22" spans="1:27" ht="32.25" customHeight="1">
      <c r="D22" s="34"/>
      <c r="E22" s="34"/>
      <c r="F22" s="34"/>
      <c r="G22" s="34"/>
      <c r="H22" s="34"/>
      <c r="I22" s="34"/>
    </row>
    <row r="23" spans="1:27" ht="47.25" customHeight="1"/>
    <row r="24" spans="1:27" ht="21.75" customHeight="1"/>
    <row r="25" spans="1:27" ht="14.25" customHeight="1"/>
    <row r="26" spans="1:27" ht="14.25" customHeight="1"/>
    <row r="27" spans="1:27" ht="14.25" customHeight="1"/>
    <row r="28" spans="1:27" ht="14.25" customHeight="1"/>
    <row r="29" spans="1:27" ht="14.25" customHeight="1"/>
    <row r="30" spans="1:27" ht="78" customHeight="1"/>
    <row r="31" spans="1:27" ht="93" customHeight="1"/>
    <row r="32" spans="1:27" ht="80.25" customHeight="1"/>
    <row r="33" ht="30"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
    <mergeCell ref="B13:C13"/>
    <mergeCell ref="B14:C14"/>
    <mergeCell ref="B15:C15"/>
    <mergeCell ref="C7:F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2500-000000000000}">
          <x14:formula1>
            <xm:f>Respuesta!$A$2:$A$4</xm:f>
          </x14:formula1>
          <xm:sqref>E13:E17 J19:J20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Z999"/>
  <sheetViews>
    <sheetView showGridLines="0" zoomScale="55" zoomScaleNormal="55" workbookViewId="0">
      <pane ySplit="4" topLeftCell="A5" activePane="bottomLeft" state="frozen"/>
      <selection pane="bottomLeft" activeCell="A8" sqref="A8:XFD9"/>
    </sheetView>
  </sheetViews>
  <sheetFormatPr baseColWidth="10" defaultColWidth="14.44140625" defaultRowHeight="15" customHeight="1"/>
  <cols>
    <col min="1" max="1" width="6" customWidth="1"/>
    <col min="2" max="2" width="4.33203125" customWidth="1"/>
    <col min="3" max="3" width="79.6640625" customWidth="1"/>
    <col min="4" max="5" width="63.5546875" customWidth="1"/>
    <col min="6" max="6" width="45.5546875" customWidth="1"/>
    <col min="7" max="7" width="36" customWidth="1"/>
    <col min="8" max="8" width="34.44140625" customWidth="1"/>
    <col min="9" max="9" width="20.5546875" customWidth="1"/>
    <col min="10" max="10" width="43.554687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1285</v>
      </c>
      <c r="B3" s="80"/>
      <c r="C3" s="81"/>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1286</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G5" s="82"/>
    </row>
    <row r="6" spans="1:26" ht="14.25" customHeight="1">
      <c r="A6" s="83"/>
      <c r="B6" s="84" t="s">
        <v>1165</v>
      </c>
      <c r="C6" s="84"/>
      <c r="D6" s="85"/>
      <c r="E6" s="85"/>
      <c r="F6" s="85"/>
      <c r="G6" s="84"/>
      <c r="H6" s="85"/>
      <c r="I6" s="83"/>
      <c r="J6" s="83"/>
      <c r="K6" s="83"/>
      <c r="L6" s="83"/>
      <c r="M6" s="83"/>
      <c r="N6" s="83"/>
      <c r="O6" s="86"/>
      <c r="P6" s="83"/>
      <c r="Q6" s="83"/>
      <c r="R6" s="83"/>
      <c r="S6" s="83"/>
      <c r="T6" s="83"/>
      <c r="U6" s="83"/>
      <c r="V6" s="83"/>
      <c r="W6" s="83"/>
      <c r="X6" s="83"/>
      <c r="Y6" s="83"/>
      <c r="Z6" s="83"/>
    </row>
    <row r="7" spans="1:26" ht="36" customHeight="1">
      <c r="B7" s="320" t="s">
        <v>1701</v>
      </c>
      <c r="C7" s="320"/>
      <c r="D7" s="320"/>
      <c r="E7" s="320"/>
      <c r="F7" s="34"/>
      <c r="G7" s="7"/>
      <c r="H7" s="7"/>
      <c r="I7" s="7"/>
      <c r="J7" s="7"/>
      <c r="O7" s="61"/>
    </row>
    <row r="8" spans="1:26" ht="14.25" customHeight="1">
      <c r="A8" s="87"/>
      <c r="B8" s="88" t="s">
        <v>959</v>
      </c>
      <c r="C8" s="88"/>
      <c r="D8" s="88"/>
      <c r="E8" s="88"/>
      <c r="F8" s="88"/>
      <c r="G8" s="88"/>
      <c r="H8" s="88"/>
      <c r="I8" s="87"/>
      <c r="J8" s="87"/>
      <c r="K8" s="87"/>
      <c r="L8" s="87"/>
      <c r="M8" s="87"/>
      <c r="N8" s="87"/>
      <c r="O8" s="87"/>
      <c r="P8" s="87"/>
      <c r="Q8" s="87"/>
      <c r="R8" s="87"/>
      <c r="S8" s="87"/>
      <c r="T8" s="87"/>
      <c r="U8" s="87"/>
      <c r="V8" s="87"/>
      <c r="W8" s="87"/>
      <c r="X8" s="87"/>
      <c r="Y8" s="87"/>
      <c r="Z8" s="87"/>
    </row>
    <row r="9" spans="1:26" ht="14.25" customHeight="1"/>
    <row r="10" spans="1:26" ht="14.25" customHeight="1"/>
    <row r="11" spans="1:26" ht="14.25" customHeight="1">
      <c r="A11" s="87"/>
      <c r="B11" s="88" t="s">
        <v>1006</v>
      </c>
      <c r="C11" s="88" t="s">
        <v>961</v>
      </c>
      <c r="D11" s="90" t="s">
        <v>962</v>
      </c>
      <c r="E11" s="91" t="s">
        <v>963</v>
      </c>
      <c r="F11" s="91" t="s">
        <v>964</v>
      </c>
      <c r="G11" s="88" t="s">
        <v>965</v>
      </c>
      <c r="H11" s="87"/>
      <c r="I11" s="87"/>
      <c r="J11" s="87"/>
      <c r="K11" s="87"/>
      <c r="L11" s="87"/>
      <c r="M11" s="87"/>
      <c r="N11" s="87"/>
      <c r="O11" s="87"/>
      <c r="P11" s="87"/>
      <c r="Q11" s="87"/>
      <c r="R11" s="87"/>
      <c r="S11" s="87"/>
      <c r="T11" s="87"/>
      <c r="U11" s="87"/>
      <c r="V11" s="87"/>
      <c r="W11" s="87"/>
      <c r="X11" s="87"/>
      <c r="Y11" s="87"/>
      <c r="Z11" s="87"/>
    </row>
    <row r="12" spans="1:26" s="184" customFormat="1" ht="38.700000000000003" customHeight="1">
      <c r="A12" s="334" t="s">
        <v>966</v>
      </c>
      <c r="B12" s="334"/>
      <c r="C12" s="228" t="s">
        <v>1653</v>
      </c>
      <c r="D12" s="182"/>
      <c r="E12" s="183"/>
      <c r="F12" s="183"/>
      <c r="G12" s="181"/>
      <c r="H12" s="180"/>
      <c r="I12" s="180"/>
      <c r="J12" s="180"/>
      <c r="K12" s="180"/>
      <c r="L12" s="180"/>
      <c r="M12" s="180"/>
      <c r="N12" s="180"/>
      <c r="O12" s="180"/>
      <c r="P12" s="180"/>
      <c r="Q12" s="180"/>
      <c r="R12" s="180"/>
      <c r="S12" s="180"/>
      <c r="T12" s="180"/>
      <c r="U12" s="180"/>
      <c r="V12" s="180"/>
      <c r="W12" s="180"/>
      <c r="X12" s="180"/>
      <c r="Y12" s="180"/>
      <c r="Z12" s="180"/>
    </row>
    <row r="13" spans="1:26" ht="69" customHeight="1">
      <c r="B13" s="195" t="s">
        <v>1564</v>
      </c>
      <c r="C13" s="73" t="s">
        <v>1287</v>
      </c>
      <c r="D13" s="207" t="s">
        <v>997</v>
      </c>
      <c r="E13" s="104">
        <f t="shared" ref="E13:E14" si="0">IF(D13="Sí",1,0)</f>
        <v>0</v>
      </c>
      <c r="F13" s="107"/>
      <c r="G13" s="107"/>
    </row>
    <row r="14" spans="1:26" ht="57" customHeight="1">
      <c r="A14" s="108"/>
      <c r="B14" s="198" t="s">
        <v>1612</v>
      </c>
      <c r="C14" s="110" t="s">
        <v>1288</v>
      </c>
      <c r="D14" s="208" t="s">
        <v>968</v>
      </c>
      <c r="E14" s="124">
        <f t="shared" si="0"/>
        <v>1</v>
      </c>
      <c r="F14" s="115"/>
      <c r="G14" s="115"/>
      <c r="H14" s="108"/>
      <c r="I14" s="108"/>
      <c r="J14" s="108"/>
      <c r="K14" s="108"/>
      <c r="L14" s="108"/>
      <c r="M14" s="108"/>
      <c r="N14" s="108"/>
      <c r="O14" s="108"/>
      <c r="P14" s="108"/>
      <c r="Q14" s="108"/>
      <c r="R14" s="108"/>
      <c r="S14" s="108"/>
      <c r="T14" s="108"/>
      <c r="U14" s="108"/>
      <c r="V14" s="108"/>
      <c r="W14" s="108"/>
      <c r="X14" s="108"/>
      <c r="Y14" s="108"/>
      <c r="Z14" s="108"/>
    </row>
    <row r="15" spans="1:26" ht="15.75" customHeight="1">
      <c r="C15" s="34"/>
      <c r="D15" s="34"/>
      <c r="E15" s="34"/>
      <c r="F15" s="34"/>
      <c r="G15" s="34"/>
      <c r="H15" s="34"/>
    </row>
    <row r="16" spans="1:26" ht="26.25" customHeight="1">
      <c r="A16" s="102"/>
      <c r="B16" s="145" t="s">
        <v>970</v>
      </c>
      <c r="C16" s="99"/>
      <c r="D16" s="145" t="str">
        <f>IF((SUM(E13:E14)=2), "Actividad que se ajusta a los Criterios Técnicos de Selección","Actividad que NO se ajusta a los Criterios Técnicos de Selección")</f>
        <v>Actividad que NO se ajusta a los Criterios Técnicos de Selección</v>
      </c>
      <c r="E16" s="145"/>
      <c r="F16" s="100"/>
      <c r="G16" s="101"/>
      <c r="H16" s="113"/>
      <c r="I16" s="113"/>
      <c r="J16" s="113"/>
    </row>
    <row r="17" spans="1:10" ht="21.75" customHeight="1">
      <c r="A17" s="102"/>
      <c r="B17" s="145" t="s">
        <v>971</v>
      </c>
      <c r="C17" s="99"/>
      <c r="D17" s="145" t="str">
        <f>IF((D16="Actividad que se ajusta a los Criterios Técnicos de Selección"),"Contribución sustancial a la Mitigación del Cambio Climático","La actividad no puede demostrar, total o parcialmente, la CS al objetivo 1")</f>
        <v>La actividad no puede demostrar, total o parcialmente, la CS al objetivo 1</v>
      </c>
      <c r="E17" s="145"/>
      <c r="F17" s="114"/>
      <c r="G17" s="103"/>
      <c r="H17" s="113"/>
      <c r="I17" s="113"/>
      <c r="J17" s="113"/>
    </row>
    <row r="18" spans="1:10" ht="32.25" customHeight="1">
      <c r="C18" s="34"/>
      <c r="D18" s="34"/>
      <c r="E18" s="34"/>
      <c r="F18" s="34"/>
      <c r="G18" s="34"/>
      <c r="H18" s="34"/>
    </row>
    <row r="19" spans="1:10" ht="47.25" customHeight="1"/>
    <row r="20" spans="1:10" ht="21.75" customHeight="1"/>
    <row r="21" spans="1:10" ht="14.25" customHeight="1"/>
    <row r="22" spans="1:10" ht="14.25" customHeight="1"/>
    <row r="23" spans="1:10" ht="14.25" customHeight="1"/>
    <row r="24" spans="1:10" ht="14.25" customHeight="1"/>
    <row r="25" spans="1:10" ht="14.25" customHeight="1"/>
    <row r="26" spans="1:10" ht="78" customHeight="1"/>
    <row r="27" spans="1:10" ht="93" customHeight="1"/>
    <row r="28" spans="1:10" ht="80.25" customHeight="1"/>
    <row r="29" spans="1:10" ht="30" customHeight="1"/>
    <row r="30" spans="1:10" ht="14.25" customHeight="1"/>
    <row r="31" spans="1:10" ht="14.25" customHeight="1"/>
    <row r="32" spans="1:10"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2">
    <mergeCell ref="A12:B12"/>
    <mergeCell ref="B7:E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2600-000000000000}">
          <x14:formula1>
            <xm:f>Respuesta!$A$2:$A$4</xm:f>
          </x14:formula1>
          <xm:sqref>D13:D14 I16:I17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00"/>
  <sheetViews>
    <sheetView showGridLines="0" zoomScale="70" zoomScaleNormal="70" workbookViewId="0">
      <selection activeCell="C16" sqref="C16"/>
    </sheetView>
  </sheetViews>
  <sheetFormatPr baseColWidth="10" defaultColWidth="14.44140625" defaultRowHeight="15" customHeight="1"/>
  <cols>
    <col min="1" max="1" width="2.6640625" customWidth="1"/>
    <col min="2" max="2" width="6.6640625" customWidth="1"/>
    <col min="3" max="3" width="106.109375" customWidth="1"/>
    <col min="4" max="4" width="90.5546875" customWidth="1"/>
    <col min="5" max="5" width="39.5546875" customWidth="1"/>
    <col min="6" max="6" width="33.6640625" customWidth="1"/>
    <col min="7" max="7" width="37.6640625" customWidth="1"/>
    <col min="8" max="26" width="13.6640625" customWidth="1"/>
  </cols>
  <sheetData>
    <row r="1" spans="1:26" ht="14.4">
      <c r="A1" s="1"/>
      <c r="B1" s="7"/>
      <c r="C1" s="7"/>
      <c r="D1" s="7"/>
      <c r="E1" s="7"/>
      <c r="F1" s="7"/>
      <c r="G1" s="7"/>
      <c r="H1" s="7"/>
      <c r="I1" s="7"/>
      <c r="J1" s="7"/>
      <c r="K1" s="7"/>
      <c r="L1" s="7"/>
      <c r="M1" s="7"/>
      <c r="N1" s="7"/>
      <c r="O1" s="7"/>
      <c r="P1" s="7"/>
      <c r="Q1" s="7"/>
      <c r="R1" s="7"/>
      <c r="S1" s="7"/>
      <c r="T1" s="7"/>
      <c r="U1" s="7"/>
      <c r="V1" s="7"/>
      <c r="W1" s="7"/>
      <c r="X1" s="7"/>
      <c r="Y1" s="7"/>
      <c r="Z1" s="7"/>
    </row>
    <row r="2" spans="1:26" ht="14.4">
      <c r="A2" s="1"/>
      <c r="B2" s="23" t="s">
        <v>2</v>
      </c>
      <c r="C2" s="36"/>
      <c r="D2" s="36"/>
      <c r="E2" s="36"/>
      <c r="F2" s="36"/>
      <c r="G2" s="36"/>
      <c r="H2" s="1"/>
      <c r="I2" s="1"/>
      <c r="J2" s="1"/>
      <c r="K2" s="1"/>
      <c r="L2" s="1"/>
      <c r="M2" s="1"/>
      <c r="N2" s="1"/>
      <c r="O2" s="1"/>
      <c r="P2" s="1"/>
      <c r="Q2" s="1"/>
      <c r="R2" s="1"/>
      <c r="S2" s="7"/>
      <c r="T2" s="7"/>
      <c r="U2" s="7"/>
      <c r="V2" s="7"/>
      <c r="W2" s="7"/>
      <c r="X2" s="7"/>
      <c r="Y2" s="7"/>
      <c r="Z2" s="7"/>
    </row>
    <row r="3" spans="1:26" ht="14.4">
      <c r="A3" s="1"/>
      <c r="B3" s="1"/>
      <c r="C3" s="36"/>
      <c r="D3" s="36"/>
      <c r="E3" s="36"/>
      <c r="F3" s="36"/>
      <c r="G3" s="36"/>
      <c r="H3" s="1"/>
      <c r="I3" s="1"/>
      <c r="J3" s="1"/>
      <c r="K3" s="1"/>
      <c r="L3" s="1"/>
      <c r="M3" s="1"/>
      <c r="N3" s="1"/>
      <c r="O3" s="1"/>
      <c r="P3" s="1"/>
      <c r="Q3" s="1"/>
      <c r="R3" s="1"/>
      <c r="S3" s="7"/>
      <c r="T3" s="7"/>
      <c r="U3" s="7"/>
      <c r="V3" s="7"/>
      <c r="W3" s="7"/>
      <c r="X3" s="7"/>
      <c r="Y3" s="7"/>
      <c r="Z3" s="7"/>
    </row>
    <row r="4" spans="1:26" ht="14.4">
      <c r="A4" s="1"/>
      <c r="B4" s="1"/>
      <c r="C4" s="45" t="s">
        <v>43</v>
      </c>
      <c r="D4" s="46" t="s">
        <v>44</v>
      </c>
      <c r="E4" s="46" t="s">
        <v>45</v>
      </c>
      <c r="F4" s="46" t="s">
        <v>46</v>
      </c>
      <c r="G4" s="46" t="s">
        <v>21</v>
      </c>
      <c r="H4" s="1"/>
      <c r="I4" s="1"/>
      <c r="J4" s="1"/>
      <c r="K4" s="1"/>
      <c r="L4" s="1"/>
      <c r="M4" s="1"/>
      <c r="N4" s="1"/>
      <c r="O4" s="1"/>
      <c r="P4" s="1"/>
      <c r="Q4" s="1"/>
      <c r="R4" s="1"/>
      <c r="S4" s="7"/>
      <c r="T4" s="7"/>
      <c r="U4" s="7"/>
      <c r="V4" s="7"/>
      <c r="W4" s="7"/>
      <c r="X4" s="7"/>
      <c r="Y4" s="7"/>
      <c r="Z4" s="7"/>
    </row>
    <row r="5" spans="1:26" ht="14.4">
      <c r="A5" s="1"/>
      <c r="B5" s="1"/>
      <c r="C5" s="47" t="s">
        <v>47</v>
      </c>
      <c r="D5" s="47"/>
      <c r="E5" s="47"/>
      <c r="F5" s="47"/>
      <c r="G5" s="48"/>
      <c r="H5" s="49"/>
      <c r="I5" s="1"/>
      <c r="J5" s="1"/>
      <c r="K5" s="1"/>
      <c r="L5" s="1"/>
      <c r="M5" s="1"/>
      <c r="N5" s="1"/>
      <c r="O5" s="1"/>
      <c r="P5" s="1"/>
      <c r="Q5" s="1"/>
      <c r="R5" s="1"/>
      <c r="S5" s="7"/>
      <c r="T5" s="7"/>
      <c r="U5" s="7"/>
      <c r="V5" s="7"/>
      <c r="W5" s="7"/>
      <c r="X5" s="7"/>
      <c r="Y5" s="7"/>
      <c r="Z5" s="7"/>
    </row>
    <row r="6" spans="1:26" ht="27" customHeight="1">
      <c r="A6" s="1"/>
      <c r="B6" s="1"/>
      <c r="C6" s="50" t="s">
        <v>48</v>
      </c>
      <c r="D6" s="51" t="s">
        <v>49</v>
      </c>
      <c r="E6" s="314" t="s">
        <v>50</v>
      </c>
      <c r="F6" s="51" t="s">
        <v>51</v>
      </c>
      <c r="G6" s="52" t="s">
        <v>52</v>
      </c>
      <c r="H6" s="49"/>
      <c r="I6" s="1"/>
      <c r="J6" s="1"/>
      <c r="K6" s="1"/>
      <c r="L6" s="1"/>
      <c r="M6" s="1"/>
      <c r="N6" s="1"/>
      <c r="O6" s="1"/>
      <c r="P6" s="1"/>
      <c r="Q6" s="1"/>
      <c r="R6" s="1"/>
      <c r="S6" s="7"/>
      <c r="T6" s="7"/>
      <c r="U6" s="7"/>
      <c r="V6" s="7"/>
      <c r="W6" s="7"/>
      <c r="X6" s="7"/>
      <c r="Y6" s="7"/>
      <c r="Z6" s="7"/>
    </row>
    <row r="7" spans="1:26" ht="97.95" customHeight="1">
      <c r="A7" s="1"/>
      <c r="B7" s="1"/>
      <c r="C7" s="172" t="s">
        <v>53</v>
      </c>
      <c r="D7" s="53" t="s">
        <v>54</v>
      </c>
      <c r="E7" s="313"/>
      <c r="F7" s="53" t="s">
        <v>55</v>
      </c>
      <c r="G7" s="54" t="s">
        <v>56</v>
      </c>
      <c r="H7" s="49"/>
      <c r="I7" s="1"/>
      <c r="J7" s="1"/>
      <c r="K7" s="1"/>
      <c r="L7" s="1"/>
      <c r="M7" s="1"/>
      <c r="N7" s="1"/>
      <c r="O7" s="1"/>
      <c r="P7" s="1"/>
      <c r="Q7" s="1"/>
      <c r="R7" s="1"/>
      <c r="S7" s="7"/>
      <c r="T7" s="7"/>
      <c r="U7" s="7"/>
      <c r="V7" s="7"/>
      <c r="W7" s="7"/>
      <c r="X7" s="7"/>
      <c r="Y7" s="7"/>
      <c r="Z7" s="7"/>
    </row>
    <row r="8" spans="1:26" ht="14.4">
      <c r="A8" s="1"/>
      <c r="B8" s="1"/>
      <c r="C8" s="55" t="s">
        <v>57</v>
      </c>
      <c r="D8" s="53" t="s">
        <v>58</v>
      </c>
      <c r="E8" s="313"/>
      <c r="F8" s="53" t="s">
        <v>55</v>
      </c>
      <c r="G8" s="54" t="s">
        <v>59</v>
      </c>
      <c r="H8" s="49"/>
      <c r="I8" s="1"/>
      <c r="J8" s="1"/>
      <c r="K8" s="1"/>
      <c r="L8" s="1"/>
      <c r="M8" s="1"/>
      <c r="N8" s="1"/>
      <c r="O8" s="1"/>
      <c r="P8" s="1"/>
      <c r="Q8" s="1"/>
      <c r="R8" s="1"/>
      <c r="S8" s="7"/>
      <c r="T8" s="7"/>
      <c r="U8" s="7"/>
      <c r="V8" s="7"/>
      <c r="W8" s="7"/>
      <c r="X8" s="7"/>
      <c r="Y8" s="7"/>
      <c r="Z8" s="7"/>
    </row>
    <row r="9" spans="1:26" ht="14.4">
      <c r="A9" s="1"/>
      <c r="B9" s="1"/>
      <c r="C9" s="55" t="s">
        <v>60</v>
      </c>
      <c r="D9" s="53" t="s">
        <v>61</v>
      </c>
      <c r="E9" s="313"/>
      <c r="F9" s="53" t="s">
        <v>55</v>
      </c>
      <c r="G9" s="54" t="s">
        <v>62</v>
      </c>
      <c r="H9" s="49"/>
      <c r="I9" s="1"/>
      <c r="J9" s="1"/>
      <c r="K9" s="1"/>
      <c r="L9" s="1"/>
      <c r="M9" s="1"/>
      <c r="N9" s="1"/>
      <c r="O9" s="1"/>
      <c r="P9" s="1"/>
      <c r="Q9" s="1"/>
      <c r="R9" s="1"/>
      <c r="S9" s="7"/>
      <c r="T9" s="7"/>
      <c r="U9" s="7"/>
      <c r="V9" s="7"/>
      <c r="W9" s="7"/>
      <c r="X9" s="7"/>
      <c r="Y9" s="7"/>
      <c r="Z9" s="7"/>
    </row>
    <row r="10" spans="1:26" ht="14.4">
      <c r="A10" s="1"/>
      <c r="B10" s="1"/>
      <c r="C10" s="36" t="s">
        <v>63</v>
      </c>
      <c r="D10" s="56" t="s">
        <v>64</v>
      </c>
      <c r="E10" s="313"/>
      <c r="F10" s="56" t="s">
        <v>65</v>
      </c>
      <c r="G10" s="57" t="s">
        <v>66</v>
      </c>
      <c r="H10" s="49"/>
      <c r="I10" s="1"/>
      <c r="J10" s="1"/>
      <c r="K10" s="1"/>
      <c r="L10" s="1"/>
      <c r="M10" s="1"/>
      <c r="N10" s="1"/>
      <c r="O10" s="1"/>
      <c r="P10" s="1"/>
      <c r="Q10" s="1"/>
      <c r="R10" s="1"/>
      <c r="S10" s="7"/>
      <c r="T10" s="7"/>
      <c r="U10" s="7"/>
      <c r="V10" s="7"/>
      <c r="W10" s="7"/>
      <c r="X10" s="7"/>
      <c r="Y10" s="7"/>
      <c r="Z10" s="7"/>
    </row>
    <row r="11" spans="1:26" ht="14.4">
      <c r="A11" s="1"/>
      <c r="B11" s="1"/>
      <c r="C11" s="50" t="s">
        <v>67</v>
      </c>
      <c r="D11" s="51" t="s">
        <v>68</v>
      </c>
      <c r="E11" s="315"/>
      <c r="F11" s="51" t="s">
        <v>65</v>
      </c>
      <c r="G11" s="52" t="s">
        <v>69</v>
      </c>
      <c r="H11" s="49"/>
      <c r="I11" s="1"/>
      <c r="J11" s="1"/>
      <c r="K11" s="1"/>
      <c r="L11" s="1"/>
      <c r="M11" s="1"/>
      <c r="N11" s="1"/>
      <c r="O11" s="1"/>
      <c r="P11" s="1"/>
      <c r="Q11" s="1"/>
      <c r="R11" s="1"/>
      <c r="S11" s="7"/>
      <c r="T11" s="7"/>
      <c r="U11" s="7"/>
      <c r="V11" s="7"/>
      <c r="W11" s="7"/>
      <c r="X11" s="7"/>
      <c r="Y11" s="7"/>
      <c r="Z11" s="7"/>
    </row>
    <row r="12" spans="1:26" ht="14.4">
      <c r="A12" s="1"/>
      <c r="B12" s="1"/>
      <c r="C12" s="58"/>
      <c r="D12" s="56"/>
      <c r="E12" s="56"/>
      <c r="F12" s="56"/>
      <c r="G12" s="56"/>
      <c r="H12" s="49"/>
      <c r="I12" s="1"/>
      <c r="J12" s="1"/>
      <c r="K12" s="1"/>
      <c r="L12" s="1"/>
      <c r="M12" s="1"/>
      <c r="N12" s="1"/>
      <c r="O12" s="1"/>
      <c r="P12" s="1"/>
      <c r="Q12" s="1"/>
      <c r="R12" s="1"/>
      <c r="S12" s="7"/>
      <c r="T12" s="7"/>
      <c r="U12" s="7"/>
      <c r="V12" s="7"/>
      <c r="W12" s="7"/>
      <c r="X12" s="7"/>
      <c r="Y12" s="7"/>
      <c r="Z12" s="7"/>
    </row>
    <row r="13" spans="1:26" ht="14.4">
      <c r="A13" s="1"/>
      <c r="B13" s="1"/>
      <c r="C13" s="56"/>
      <c r="D13" s="56"/>
      <c r="E13" s="56"/>
      <c r="F13" s="56"/>
      <c r="G13" s="56"/>
      <c r="H13" s="49"/>
      <c r="I13" s="1"/>
      <c r="J13" s="1"/>
      <c r="K13" s="1"/>
      <c r="L13" s="1"/>
      <c r="M13" s="1"/>
      <c r="N13" s="1"/>
      <c r="O13" s="1"/>
      <c r="P13" s="1"/>
      <c r="Q13" s="1"/>
      <c r="R13" s="1"/>
      <c r="S13" s="7"/>
      <c r="T13" s="7"/>
      <c r="U13" s="7"/>
      <c r="V13" s="7"/>
      <c r="W13" s="7"/>
      <c r="X13" s="7"/>
      <c r="Y13" s="7"/>
      <c r="Z13" s="7"/>
    </row>
    <row r="14" spans="1:26" ht="14.4">
      <c r="A14" s="1"/>
      <c r="B14" s="1"/>
      <c r="C14" s="36"/>
      <c r="D14" s="56"/>
      <c r="E14" s="56"/>
      <c r="F14" s="56"/>
      <c r="G14" s="56"/>
      <c r="H14" s="49"/>
      <c r="I14" s="1"/>
      <c r="J14" s="1"/>
      <c r="K14" s="1"/>
      <c r="L14" s="1"/>
      <c r="M14" s="1"/>
      <c r="N14" s="1"/>
      <c r="O14" s="1"/>
      <c r="P14" s="1"/>
      <c r="Q14" s="1"/>
      <c r="R14" s="1"/>
      <c r="S14" s="7"/>
      <c r="T14" s="7"/>
      <c r="U14" s="7"/>
      <c r="V14" s="7"/>
      <c r="W14" s="7"/>
      <c r="X14" s="7"/>
      <c r="Y14" s="7"/>
      <c r="Z14" s="7"/>
    </row>
    <row r="15" spans="1:26" ht="14.4">
      <c r="A15" s="1"/>
      <c r="B15" s="1"/>
      <c r="C15" s="59"/>
      <c r="D15" s="59"/>
      <c r="E15" s="59"/>
      <c r="F15" s="59"/>
      <c r="G15" s="59"/>
      <c r="H15" s="49"/>
      <c r="I15" s="1"/>
      <c r="J15" s="1"/>
      <c r="K15" s="1"/>
      <c r="L15" s="1"/>
      <c r="M15" s="1"/>
      <c r="N15" s="1"/>
      <c r="O15" s="1"/>
      <c r="P15" s="1"/>
      <c r="Q15" s="1"/>
      <c r="R15" s="1"/>
      <c r="S15" s="7"/>
      <c r="T15" s="7"/>
      <c r="U15" s="7"/>
      <c r="V15" s="7"/>
      <c r="W15" s="7"/>
      <c r="X15" s="7"/>
      <c r="Y15" s="7"/>
      <c r="Z15" s="7"/>
    </row>
    <row r="16" spans="1:26" ht="14.4">
      <c r="A16" s="1"/>
      <c r="B16" s="1"/>
      <c r="C16" s="59"/>
      <c r="D16" s="59"/>
      <c r="E16" s="59"/>
      <c r="F16" s="59"/>
      <c r="G16" s="59"/>
      <c r="H16" s="49"/>
      <c r="I16" s="1"/>
      <c r="J16" s="1"/>
      <c r="K16" s="1"/>
      <c r="L16" s="1"/>
      <c r="M16" s="1"/>
      <c r="N16" s="1"/>
      <c r="O16" s="1"/>
      <c r="P16" s="1"/>
      <c r="Q16" s="1"/>
      <c r="R16" s="1"/>
      <c r="S16" s="7"/>
      <c r="T16" s="7"/>
      <c r="U16" s="7"/>
      <c r="V16" s="7"/>
      <c r="W16" s="7"/>
      <c r="X16" s="7"/>
      <c r="Y16" s="7"/>
      <c r="Z16" s="7"/>
    </row>
    <row r="17" spans="1:26" ht="14.4">
      <c r="A17" s="1"/>
      <c r="B17" s="7"/>
      <c r="C17" s="60"/>
      <c r="D17" s="60"/>
      <c r="E17" s="60"/>
      <c r="F17" s="60"/>
      <c r="G17" s="60"/>
      <c r="H17" s="61"/>
      <c r="I17" s="7"/>
      <c r="J17" s="7"/>
      <c r="K17" s="7"/>
      <c r="L17" s="7"/>
      <c r="M17" s="7"/>
      <c r="N17" s="7"/>
      <c r="O17" s="7"/>
      <c r="P17" s="7"/>
      <c r="Q17" s="7"/>
      <c r="R17" s="7"/>
      <c r="S17" s="7"/>
      <c r="T17" s="7"/>
      <c r="U17" s="7"/>
      <c r="V17" s="7"/>
      <c r="W17" s="7"/>
      <c r="X17" s="7"/>
      <c r="Y17" s="7"/>
      <c r="Z17" s="7"/>
    </row>
    <row r="18" spans="1:26" ht="14.4">
      <c r="A18" s="1"/>
      <c r="B18" s="7"/>
      <c r="C18" s="60"/>
      <c r="D18" s="60"/>
      <c r="E18" s="60"/>
      <c r="F18" s="60"/>
      <c r="G18" s="60"/>
      <c r="H18" s="61"/>
      <c r="I18" s="7"/>
      <c r="J18" s="7"/>
      <c r="K18" s="7"/>
      <c r="L18" s="7"/>
      <c r="M18" s="7"/>
      <c r="N18" s="7"/>
      <c r="O18" s="7"/>
      <c r="P18" s="7"/>
      <c r="Q18" s="7"/>
      <c r="R18" s="7"/>
      <c r="S18" s="7"/>
      <c r="T18" s="7"/>
      <c r="U18" s="7"/>
      <c r="V18" s="7"/>
      <c r="W18" s="7"/>
      <c r="X18" s="7"/>
      <c r="Y18" s="7"/>
      <c r="Z18" s="7"/>
    </row>
    <row r="19" spans="1:26" ht="14.4">
      <c r="A19" s="1"/>
      <c r="B19" s="7"/>
      <c r="C19" s="60"/>
      <c r="D19" s="60"/>
      <c r="E19" s="60"/>
      <c r="F19" s="60"/>
      <c r="G19" s="60"/>
      <c r="H19" s="61"/>
      <c r="I19" s="7"/>
      <c r="J19" s="7"/>
      <c r="K19" s="7"/>
      <c r="L19" s="7"/>
      <c r="M19" s="7"/>
      <c r="N19" s="7"/>
      <c r="O19" s="7"/>
      <c r="P19" s="7"/>
      <c r="Q19" s="7"/>
      <c r="R19" s="7"/>
      <c r="S19" s="7"/>
      <c r="T19" s="7"/>
      <c r="U19" s="7"/>
      <c r="V19" s="7"/>
      <c r="W19" s="7"/>
      <c r="X19" s="7"/>
      <c r="Y19" s="7"/>
      <c r="Z19" s="7"/>
    </row>
    <row r="20" spans="1:26" ht="14.4">
      <c r="A20" s="1"/>
      <c r="B20" s="7"/>
      <c r="C20" s="1"/>
      <c r="D20" s="1"/>
      <c r="E20" s="1"/>
      <c r="F20" s="1"/>
      <c r="G20" s="1"/>
      <c r="H20" s="61"/>
      <c r="I20" s="7"/>
      <c r="J20" s="7"/>
      <c r="K20" s="7"/>
      <c r="L20" s="7"/>
      <c r="M20" s="7"/>
      <c r="N20" s="7"/>
      <c r="O20" s="7"/>
      <c r="P20" s="7"/>
      <c r="Q20" s="7"/>
      <c r="R20" s="7"/>
      <c r="S20" s="7"/>
      <c r="T20" s="7"/>
      <c r="U20" s="7"/>
      <c r="V20" s="7"/>
      <c r="W20" s="7"/>
      <c r="X20" s="7"/>
      <c r="Y20" s="7"/>
      <c r="Z20" s="7"/>
    </row>
    <row r="21" spans="1:26" ht="15.75" customHeight="1">
      <c r="A21" s="1"/>
      <c r="B21" s="7"/>
      <c r="C21" s="60"/>
      <c r="D21" s="60"/>
      <c r="E21" s="60"/>
      <c r="F21" s="60"/>
      <c r="G21" s="60"/>
      <c r="H21" s="61"/>
      <c r="I21" s="7"/>
      <c r="J21" s="7"/>
      <c r="K21" s="7"/>
      <c r="L21" s="7"/>
      <c r="M21" s="7"/>
      <c r="N21" s="7"/>
      <c r="O21" s="7"/>
      <c r="P21" s="7"/>
      <c r="Q21" s="7"/>
      <c r="R21" s="7"/>
      <c r="S21" s="7"/>
      <c r="T21" s="7"/>
      <c r="U21" s="7"/>
      <c r="V21" s="7"/>
      <c r="W21" s="7"/>
      <c r="X21" s="7"/>
      <c r="Y21" s="7"/>
      <c r="Z21" s="7"/>
    </row>
    <row r="22" spans="1:26" ht="15.75" customHeight="1">
      <c r="A22" s="1"/>
      <c r="B22" s="7"/>
      <c r="C22" s="60"/>
      <c r="D22" s="60"/>
      <c r="E22" s="60"/>
      <c r="F22" s="60"/>
      <c r="G22" s="60"/>
      <c r="H22" s="61"/>
      <c r="I22" s="7"/>
      <c r="J22" s="7"/>
      <c r="K22" s="7"/>
      <c r="L22" s="7"/>
      <c r="M22" s="7"/>
      <c r="N22" s="7"/>
      <c r="O22" s="7"/>
      <c r="P22" s="7"/>
      <c r="Q22" s="7"/>
      <c r="R22" s="7"/>
      <c r="S22" s="7"/>
      <c r="T22" s="7"/>
      <c r="U22" s="7"/>
      <c r="V22" s="7"/>
      <c r="W22" s="7"/>
      <c r="X22" s="7"/>
      <c r="Y22" s="7"/>
      <c r="Z22" s="7"/>
    </row>
    <row r="23" spans="1:26" ht="15.75" customHeight="1">
      <c r="A23" s="1"/>
      <c r="B23" s="7"/>
      <c r="C23" s="60"/>
      <c r="D23" s="60"/>
      <c r="E23" s="60"/>
      <c r="F23" s="60"/>
      <c r="G23" s="60"/>
      <c r="H23" s="61"/>
      <c r="I23" s="7"/>
      <c r="J23" s="7"/>
      <c r="K23" s="7"/>
      <c r="L23" s="7"/>
      <c r="M23" s="7"/>
      <c r="N23" s="7"/>
      <c r="O23" s="7"/>
      <c r="P23" s="7"/>
      <c r="Q23" s="7"/>
      <c r="R23" s="7"/>
      <c r="S23" s="7"/>
      <c r="T23" s="7"/>
      <c r="U23" s="7"/>
      <c r="V23" s="7"/>
      <c r="W23" s="7"/>
      <c r="X23" s="7"/>
      <c r="Y23" s="7"/>
      <c r="Z23" s="7"/>
    </row>
    <row r="24" spans="1:26" ht="15.75" customHeight="1">
      <c r="A24" s="1"/>
      <c r="B24" s="7"/>
      <c r="C24" s="60"/>
      <c r="D24" s="60"/>
      <c r="E24" s="60"/>
      <c r="F24" s="60"/>
      <c r="G24" s="60"/>
      <c r="H24" s="61"/>
      <c r="I24" s="7"/>
      <c r="J24" s="7"/>
      <c r="K24" s="7"/>
      <c r="L24" s="7"/>
      <c r="M24" s="7"/>
      <c r="N24" s="7"/>
      <c r="O24" s="7"/>
      <c r="P24" s="7"/>
      <c r="Q24" s="7"/>
      <c r="R24" s="7"/>
      <c r="S24" s="7"/>
      <c r="T24" s="7"/>
      <c r="U24" s="7"/>
      <c r="V24" s="7"/>
      <c r="W24" s="7"/>
      <c r="X24" s="7"/>
      <c r="Y24" s="7"/>
      <c r="Z24" s="7"/>
    </row>
    <row r="25" spans="1:26" ht="15.75" customHeight="1">
      <c r="A25" s="1"/>
      <c r="B25" s="7"/>
      <c r="C25" s="60"/>
      <c r="D25" s="60"/>
      <c r="E25" s="60"/>
      <c r="F25" s="60"/>
      <c r="G25" s="60"/>
      <c r="H25" s="61"/>
      <c r="I25" s="7"/>
      <c r="J25" s="7"/>
      <c r="K25" s="7"/>
      <c r="L25" s="7"/>
      <c r="M25" s="7"/>
      <c r="N25" s="7"/>
      <c r="O25" s="7"/>
      <c r="P25" s="7"/>
      <c r="Q25" s="7"/>
      <c r="R25" s="7"/>
      <c r="S25" s="7"/>
      <c r="T25" s="7"/>
      <c r="U25" s="7"/>
      <c r="V25" s="7"/>
      <c r="W25" s="7"/>
      <c r="X25" s="7"/>
      <c r="Y25" s="7"/>
      <c r="Z25" s="7"/>
    </row>
    <row r="26" spans="1:26" ht="15.75" customHeight="1">
      <c r="A26" s="1"/>
      <c r="B26" s="7"/>
      <c r="C26" s="60"/>
      <c r="D26" s="60"/>
      <c r="E26" s="60"/>
      <c r="F26" s="60"/>
      <c r="G26" s="60"/>
      <c r="H26" s="61"/>
      <c r="I26" s="7"/>
      <c r="J26" s="7"/>
      <c r="K26" s="7"/>
      <c r="L26" s="7"/>
      <c r="M26" s="7"/>
      <c r="N26" s="7"/>
      <c r="O26" s="7"/>
      <c r="P26" s="7"/>
      <c r="Q26" s="7"/>
      <c r="R26" s="7"/>
      <c r="S26" s="7"/>
      <c r="T26" s="7"/>
      <c r="U26" s="7"/>
      <c r="V26" s="7"/>
      <c r="W26" s="7"/>
      <c r="X26" s="7"/>
      <c r="Y26" s="7"/>
      <c r="Z26" s="7"/>
    </row>
    <row r="27" spans="1:26" ht="15.75" customHeight="1">
      <c r="A27" s="1"/>
      <c r="B27" s="7"/>
      <c r="C27" s="60"/>
      <c r="D27" s="60"/>
      <c r="E27" s="60"/>
      <c r="F27" s="60"/>
      <c r="G27" s="60"/>
      <c r="H27" s="61"/>
      <c r="I27" s="7"/>
      <c r="J27" s="7"/>
      <c r="K27" s="7"/>
      <c r="L27" s="7"/>
      <c r="M27" s="7"/>
      <c r="N27" s="7"/>
      <c r="O27" s="7"/>
      <c r="P27" s="7"/>
      <c r="Q27" s="7"/>
      <c r="R27" s="7"/>
      <c r="S27" s="7"/>
      <c r="T27" s="7"/>
      <c r="U27" s="7"/>
      <c r="V27" s="7"/>
      <c r="W27" s="7"/>
      <c r="X27" s="7"/>
      <c r="Y27" s="7"/>
      <c r="Z27" s="7"/>
    </row>
    <row r="28" spans="1:26" ht="15.75" customHeight="1">
      <c r="A28" s="1"/>
      <c r="B28" s="7"/>
      <c r="C28" s="60"/>
      <c r="D28" s="60"/>
      <c r="E28" s="60"/>
      <c r="F28" s="60"/>
      <c r="G28" s="60"/>
      <c r="H28" s="61"/>
      <c r="I28" s="7"/>
      <c r="J28" s="7"/>
      <c r="K28" s="7"/>
      <c r="L28" s="7"/>
      <c r="M28" s="7"/>
      <c r="N28" s="7"/>
      <c r="O28" s="7"/>
      <c r="P28" s="7"/>
      <c r="Q28" s="7"/>
      <c r="R28" s="7"/>
      <c r="S28" s="7"/>
      <c r="T28" s="7"/>
      <c r="U28" s="7"/>
      <c r="V28" s="7"/>
      <c r="W28" s="7"/>
      <c r="X28" s="7"/>
      <c r="Y28" s="7"/>
      <c r="Z28" s="7"/>
    </row>
    <row r="29" spans="1:26" ht="15.75" customHeight="1">
      <c r="A29" s="1"/>
      <c r="B29" s="7"/>
      <c r="C29" s="60"/>
      <c r="D29" s="60"/>
      <c r="E29" s="60"/>
      <c r="F29" s="60"/>
      <c r="G29" s="60"/>
      <c r="H29" s="61"/>
      <c r="I29" s="7"/>
      <c r="J29" s="7"/>
      <c r="K29" s="7"/>
      <c r="L29" s="7"/>
      <c r="M29" s="7"/>
      <c r="N29" s="7"/>
      <c r="O29" s="7"/>
      <c r="P29" s="7"/>
      <c r="Q29" s="7"/>
      <c r="R29" s="7"/>
      <c r="S29" s="7"/>
      <c r="T29" s="7"/>
      <c r="U29" s="7"/>
      <c r="V29" s="7"/>
      <c r="W29" s="7"/>
      <c r="X29" s="7"/>
      <c r="Y29" s="7"/>
      <c r="Z29" s="7"/>
    </row>
    <row r="30" spans="1:26" ht="15.75" customHeight="1">
      <c r="A30" s="1"/>
      <c r="B30" s="7"/>
      <c r="C30" s="60"/>
      <c r="D30" s="60"/>
      <c r="E30" s="60"/>
      <c r="F30" s="60"/>
      <c r="G30" s="60"/>
      <c r="H30" s="61"/>
      <c r="I30" s="7"/>
      <c r="J30" s="7"/>
      <c r="K30" s="7"/>
      <c r="L30" s="7"/>
      <c r="M30" s="7"/>
      <c r="N30" s="7"/>
      <c r="O30" s="7"/>
      <c r="P30" s="7"/>
      <c r="Q30" s="7"/>
      <c r="R30" s="7"/>
      <c r="S30" s="7"/>
      <c r="T30" s="7"/>
      <c r="U30" s="7"/>
      <c r="V30" s="7"/>
      <c r="W30" s="7"/>
      <c r="X30" s="7"/>
      <c r="Y30" s="7"/>
      <c r="Z30" s="7"/>
    </row>
    <row r="31" spans="1:26" ht="15.75" customHeight="1">
      <c r="A31" s="1"/>
      <c r="B31" s="7"/>
      <c r="C31" s="60"/>
      <c r="D31" s="60"/>
      <c r="E31" s="60"/>
      <c r="F31" s="60"/>
      <c r="G31" s="60"/>
      <c r="H31" s="61"/>
      <c r="I31" s="7"/>
      <c r="J31" s="7"/>
      <c r="K31" s="7"/>
      <c r="L31" s="7"/>
      <c r="M31" s="7"/>
      <c r="N31" s="7"/>
      <c r="O31" s="7"/>
      <c r="P31" s="7"/>
      <c r="Q31" s="7"/>
      <c r="R31" s="7"/>
      <c r="S31" s="7"/>
      <c r="T31" s="7"/>
      <c r="U31" s="7"/>
      <c r="V31" s="7"/>
      <c r="W31" s="7"/>
      <c r="X31" s="7"/>
      <c r="Y31" s="7"/>
      <c r="Z31" s="7"/>
    </row>
    <row r="32" spans="1:26" ht="15.75" customHeight="1">
      <c r="A32" s="1"/>
      <c r="B32" s="7"/>
      <c r="C32" s="60"/>
      <c r="D32" s="60"/>
      <c r="E32" s="60"/>
      <c r="F32" s="60"/>
      <c r="G32" s="60"/>
      <c r="H32" s="61"/>
      <c r="I32" s="7"/>
      <c r="J32" s="7"/>
      <c r="K32" s="7"/>
      <c r="L32" s="7"/>
      <c r="M32" s="7"/>
      <c r="N32" s="7"/>
      <c r="O32" s="7"/>
      <c r="P32" s="7"/>
      <c r="Q32" s="7"/>
      <c r="R32" s="7"/>
      <c r="S32" s="7"/>
      <c r="T32" s="7"/>
      <c r="U32" s="7"/>
      <c r="V32" s="7"/>
      <c r="W32" s="7"/>
      <c r="X32" s="7"/>
      <c r="Y32" s="7"/>
      <c r="Z32" s="7"/>
    </row>
    <row r="33" spans="1:26" ht="15.75" customHeight="1">
      <c r="A33" s="1"/>
      <c r="B33" s="7"/>
      <c r="C33" s="61"/>
      <c r="D33" s="61"/>
      <c r="E33" s="61"/>
      <c r="F33" s="61"/>
      <c r="G33" s="61"/>
      <c r="H33" s="61"/>
      <c r="I33" s="7"/>
      <c r="J33" s="7"/>
      <c r="K33" s="7"/>
      <c r="L33" s="7"/>
      <c r="M33" s="7"/>
      <c r="N33" s="7"/>
      <c r="O33" s="7"/>
      <c r="P33" s="7"/>
      <c r="Q33" s="7"/>
      <c r="R33" s="7"/>
      <c r="S33" s="7"/>
      <c r="T33" s="7"/>
      <c r="U33" s="7"/>
      <c r="V33" s="7"/>
      <c r="W33" s="7"/>
      <c r="X33" s="7"/>
      <c r="Y33" s="7"/>
      <c r="Z33" s="7"/>
    </row>
    <row r="34" spans="1:26" ht="15.75" customHeight="1">
      <c r="A34" s="1"/>
      <c r="B34" s="7"/>
      <c r="C34" s="61"/>
      <c r="D34" s="61"/>
      <c r="E34" s="61"/>
      <c r="F34" s="61"/>
      <c r="G34" s="61"/>
      <c r="H34" s="61"/>
      <c r="I34" s="7"/>
      <c r="J34" s="7"/>
      <c r="K34" s="7"/>
      <c r="L34" s="7"/>
      <c r="M34" s="7"/>
      <c r="N34" s="7"/>
      <c r="O34" s="7"/>
      <c r="P34" s="7"/>
      <c r="Q34" s="7"/>
      <c r="R34" s="7"/>
      <c r="S34" s="7"/>
      <c r="T34" s="7"/>
      <c r="U34" s="7"/>
      <c r="V34" s="7"/>
      <c r="W34" s="7"/>
      <c r="X34" s="7"/>
      <c r="Y34" s="7"/>
      <c r="Z34" s="7"/>
    </row>
    <row r="35" spans="1:26" ht="15.75" customHeight="1">
      <c r="A35" s="1"/>
      <c r="B35" s="7"/>
      <c r="C35" s="61"/>
      <c r="D35" s="61"/>
      <c r="E35" s="61"/>
      <c r="F35" s="61"/>
      <c r="G35" s="61"/>
      <c r="H35" s="61"/>
      <c r="I35" s="7"/>
      <c r="J35" s="7"/>
      <c r="K35" s="7"/>
      <c r="L35" s="7"/>
      <c r="M35" s="7"/>
      <c r="N35" s="7"/>
      <c r="O35" s="7"/>
      <c r="P35" s="7"/>
      <c r="Q35" s="7"/>
      <c r="R35" s="7"/>
      <c r="S35" s="7"/>
      <c r="T35" s="7"/>
      <c r="U35" s="7"/>
      <c r="V35" s="7"/>
      <c r="W35" s="7"/>
      <c r="X35" s="7"/>
      <c r="Y35" s="7"/>
      <c r="Z35" s="7"/>
    </row>
    <row r="36" spans="1:26" ht="15.75" customHeight="1">
      <c r="A36" s="1"/>
      <c r="B36" s="7"/>
      <c r="C36" s="61"/>
      <c r="D36" s="61"/>
      <c r="E36" s="61"/>
      <c r="F36" s="61"/>
      <c r="G36" s="61"/>
      <c r="H36" s="61"/>
      <c r="I36" s="7"/>
      <c r="J36" s="7"/>
      <c r="K36" s="7"/>
      <c r="L36" s="7"/>
      <c r="M36" s="7"/>
      <c r="N36" s="7"/>
      <c r="O36" s="7"/>
      <c r="P36" s="7"/>
      <c r="Q36" s="7"/>
      <c r="R36" s="7"/>
      <c r="S36" s="7"/>
      <c r="T36" s="7"/>
      <c r="U36" s="7"/>
      <c r="V36" s="7"/>
      <c r="W36" s="7"/>
      <c r="X36" s="7"/>
      <c r="Y36" s="7"/>
      <c r="Z36" s="7"/>
    </row>
    <row r="37" spans="1:26" ht="15.75" customHeight="1">
      <c r="A37" s="1"/>
      <c r="B37" s="7"/>
      <c r="C37" s="7"/>
      <c r="D37" s="7"/>
      <c r="E37" s="7"/>
      <c r="F37" s="7"/>
      <c r="G37" s="7"/>
      <c r="H37" s="7"/>
      <c r="I37" s="7"/>
      <c r="J37" s="7"/>
      <c r="K37" s="7"/>
      <c r="L37" s="7"/>
      <c r="M37" s="7"/>
      <c r="N37" s="7"/>
      <c r="O37" s="7"/>
      <c r="P37" s="7"/>
      <c r="Q37" s="7"/>
      <c r="R37" s="7"/>
      <c r="S37" s="7"/>
      <c r="T37" s="7"/>
      <c r="U37" s="7"/>
      <c r="V37" s="7"/>
      <c r="W37" s="7"/>
      <c r="X37" s="7"/>
      <c r="Y37" s="7"/>
      <c r="Z37" s="7"/>
    </row>
    <row r="38" spans="1:26" ht="15.75" customHeight="1">
      <c r="A38" s="1"/>
      <c r="B38" s="7"/>
      <c r="C38" s="7"/>
      <c r="D38" s="7"/>
      <c r="E38" s="7"/>
      <c r="F38" s="7"/>
      <c r="G38" s="7"/>
      <c r="H38" s="7"/>
      <c r="I38" s="7"/>
      <c r="J38" s="7"/>
      <c r="K38" s="7"/>
      <c r="L38" s="7"/>
      <c r="M38" s="7"/>
      <c r="N38" s="7"/>
      <c r="O38" s="7"/>
      <c r="P38" s="7"/>
      <c r="Q38" s="7"/>
      <c r="R38" s="7"/>
      <c r="S38" s="7"/>
      <c r="T38" s="7"/>
      <c r="U38" s="7"/>
      <c r="V38" s="7"/>
      <c r="W38" s="7"/>
      <c r="X38" s="7"/>
      <c r="Y38" s="7"/>
      <c r="Z38" s="7"/>
    </row>
    <row r="39" spans="1:26" ht="15.75" customHeight="1">
      <c r="A39" s="1"/>
      <c r="B39" s="7"/>
      <c r="C39" s="7"/>
      <c r="D39" s="7"/>
      <c r="E39" s="7"/>
      <c r="F39" s="7"/>
      <c r="G39" s="7"/>
      <c r="H39" s="7"/>
      <c r="I39" s="7"/>
      <c r="J39" s="7"/>
      <c r="K39" s="7"/>
      <c r="L39" s="7"/>
      <c r="M39" s="7"/>
      <c r="N39" s="7"/>
      <c r="O39" s="7"/>
      <c r="P39" s="7"/>
      <c r="Q39" s="7"/>
      <c r="R39" s="7"/>
      <c r="S39" s="7"/>
      <c r="T39" s="7"/>
      <c r="U39" s="7"/>
      <c r="V39" s="7"/>
      <c r="W39" s="7"/>
      <c r="X39" s="7"/>
      <c r="Y39" s="7"/>
      <c r="Z39" s="7"/>
    </row>
    <row r="40" spans="1:26" ht="15.75" customHeight="1">
      <c r="A40" s="1"/>
      <c r="B40" s="7"/>
      <c r="C40" s="7"/>
      <c r="D40" s="7"/>
      <c r="E40" s="7"/>
      <c r="F40" s="7"/>
      <c r="G40" s="7"/>
      <c r="H40" s="7"/>
      <c r="I40" s="7"/>
      <c r="J40" s="7"/>
      <c r="K40" s="7"/>
      <c r="L40" s="7"/>
      <c r="M40" s="7"/>
      <c r="N40" s="7"/>
      <c r="O40" s="7"/>
      <c r="P40" s="7"/>
      <c r="Q40" s="7"/>
      <c r="R40" s="7"/>
      <c r="S40" s="7"/>
      <c r="T40" s="7"/>
      <c r="U40" s="7"/>
      <c r="V40" s="7"/>
      <c r="W40" s="7"/>
      <c r="X40" s="7"/>
      <c r="Y40" s="7"/>
      <c r="Z40" s="7"/>
    </row>
    <row r="41" spans="1:26" ht="15.75" customHeight="1">
      <c r="A41" s="1"/>
      <c r="B41" s="7"/>
      <c r="C41" s="7"/>
      <c r="D41" s="7"/>
      <c r="E41" s="7"/>
      <c r="F41" s="7"/>
      <c r="G41" s="7"/>
      <c r="H41" s="7"/>
      <c r="I41" s="7"/>
      <c r="J41" s="7"/>
      <c r="K41" s="7"/>
      <c r="L41" s="7"/>
      <c r="M41" s="7"/>
      <c r="N41" s="7"/>
      <c r="O41" s="7"/>
      <c r="P41" s="7"/>
      <c r="Q41" s="7"/>
      <c r="R41" s="7"/>
      <c r="S41" s="7"/>
      <c r="T41" s="7"/>
      <c r="U41" s="7"/>
      <c r="V41" s="7"/>
      <c r="W41" s="7"/>
      <c r="X41" s="7"/>
      <c r="Y41" s="7"/>
      <c r="Z41" s="7"/>
    </row>
    <row r="42" spans="1:26" ht="15.75" customHeight="1">
      <c r="A42" s="1"/>
      <c r="B42" s="7"/>
      <c r="C42" s="7"/>
      <c r="D42" s="7"/>
      <c r="E42" s="7"/>
      <c r="F42" s="7"/>
      <c r="G42" s="7"/>
      <c r="H42" s="7"/>
      <c r="I42" s="7"/>
      <c r="J42" s="7"/>
      <c r="K42" s="7"/>
      <c r="L42" s="7"/>
      <c r="M42" s="7"/>
      <c r="N42" s="7"/>
      <c r="O42" s="7"/>
      <c r="P42" s="7"/>
      <c r="Q42" s="7"/>
      <c r="R42" s="7"/>
      <c r="S42" s="7"/>
      <c r="T42" s="7"/>
      <c r="U42" s="7"/>
      <c r="V42" s="7"/>
      <c r="W42" s="7"/>
      <c r="X42" s="7"/>
      <c r="Y42" s="7"/>
      <c r="Z42" s="7"/>
    </row>
    <row r="43" spans="1:26" ht="15.75" customHeight="1">
      <c r="A43" s="1"/>
      <c r="B43" s="7"/>
      <c r="C43" s="7"/>
      <c r="D43" s="7"/>
      <c r="E43" s="7"/>
      <c r="F43" s="7"/>
      <c r="G43" s="7"/>
      <c r="H43" s="7"/>
      <c r="I43" s="7"/>
      <c r="J43" s="7"/>
      <c r="K43" s="7"/>
      <c r="L43" s="7"/>
      <c r="M43" s="7"/>
      <c r="N43" s="7"/>
      <c r="O43" s="7"/>
      <c r="P43" s="7"/>
      <c r="Q43" s="7"/>
      <c r="R43" s="7"/>
      <c r="S43" s="7"/>
      <c r="T43" s="7"/>
      <c r="U43" s="7"/>
      <c r="V43" s="7"/>
      <c r="W43" s="7"/>
      <c r="X43" s="7"/>
      <c r="Y43" s="7"/>
      <c r="Z43" s="7"/>
    </row>
    <row r="44" spans="1:26" ht="15.75" customHeight="1">
      <c r="A44" s="1"/>
      <c r="B44" s="7"/>
      <c r="C44" s="7"/>
      <c r="D44" s="7"/>
      <c r="E44" s="7"/>
      <c r="F44" s="7"/>
      <c r="G44" s="7"/>
      <c r="H44" s="7"/>
      <c r="I44" s="7"/>
      <c r="J44" s="7"/>
      <c r="K44" s="7"/>
      <c r="L44" s="7"/>
      <c r="M44" s="7"/>
      <c r="N44" s="7"/>
      <c r="O44" s="7"/>
      <c r="P44" s="7"/>
      <c r="Q44" s="7"/>
      <c r="R44" s="7"/>
      <c r="S44" s="7"/>
      <c r="T44" s="7"/>
      <c r="U44" s="7"/>
      <c r="V44" s="7"/>
      <c r="W44" s="7"/>
      <c r="X44" s="7"/>
      <c r="Y44" s="7"/>
      <c r="Z44" s="7"/>
    </row>
    <row r="45" spans="1:26" ht="15.75" customHeight="1">
      <c r="A45" s="1"/>
      <c r="B45" s="7"/>
      <c r="C45" s="7"/>
      <c r="D45" s="7"/>
      <c r="E45" s="7"/>
      <c r="F45" s="7"/>
      <c r="G45" s="7"/>
      <c r="H45" s="7"/>
      <c r="I45" s="7"/>
      <c r="J45" s="7"/>
      <c r="K45" s="7"/>
      <c r="L45" s="7"/>
      <c r="M45" s="7"/>
      <c r="N45" s="7"/>
      <c r="O45" s="7"/>
      <c r="P45" s="7"/>
      <c r="Q45" s="7"/>
      <c r="R45" s="7"/>
      <c r="S45" s="7"/>
      <c r="T45" s="7"/>
      <c r="U45" s="7"/>
      <c r="V45" s="7"/>
      <c r="W45" s="7"/>
      <c r="X45" s="7"/>
      <c r="Y45" s="7"/>
      <c r="Z45" s="7"/>
    </row>
    <row r="46" spans="1:26" ht="15.75" customHeight="1">
      <c r="A46" s="1"/>
      <c r="B46" s="7"/>
      <c r="C46" s="7"/>
      <c r="D46" s="7"/>
      <c r="E46" s="7"/>
      <c r="F46" s="7"/>
      <c r="G46" s="7"/>
      <c r="H46" s="7"/>
      <c r="I46" s="7"/>
      <c r="J46" s="7"/>
      <c r="K46" s="7"/>
      <c r="L46" s="7"/>
      <c r="M46" s="7"/>
      <c r="N46" s="7"/>
      <c r="O46" s="7"/>
      <c r="P46" s="7"/>
      <c r="Q46" s="7"/>
      <c r="R46" s="7"/>
      <c r="S46" s="7"/>
      <c r="T46" s="7"/>
      <c r="U46" s="7"/>
      <c r="V46" s="7"/>
      <c r="W46" s="7"/>
      <c r="X46" s="7"/>
      <c r="Y46" s="7"/>
      <c r="Z46" s="7"/>
    </row>
    <row r="47" spans="1:26" ht="15.75" customHeight="1">
      <c r="A47" s="1"/>
      <c r="B47" s="7"/>
      <c r="C47" s="7"/>
      <c r="D47" s="7"/>
      <c r="E47" s="7"/>
      <c r="F47" s="7"/>
      <c r="G47" s="7"/>
      <c r="H47" s="7"/>
      <c r="I47" s="7"/>
      <c r="J47" s="7"/>
      <c r="K47" s="7"/>
      <c r="L47" s="7"/>
      <c r="M47" s="7"/>
      <c r="N47" s="7"/>
      <c r="O47" s="7"/>
      <c r="P47" s="7"/>
      <c r="Q47" s="7"/>
      <c r="R47" s="7"/>
      <c r="S47" s="7"/>
      <c r="T47" s="7"/>
      <c r="U47" s="7"/>
      <c r="V47" s="7"/>
      <c r="W47" s="7"/>
      <c r="X47" s="7"/>
      <c r="Y47" s="7"/>
      <c r="Z47" s="7"/>
    </row>
    <row r="48" spans="1:26" ht="15.75" customHeight="1">
      <c r="A48" s="1"/>
      <c r="B48" s="7"/>
      <c r="C48" s="7"/>
      <c r="D48" s="7"/>
      <c r="E48" s="7"/>
      <c r="F48" s="7"/>
      <c r="G48" s="7"/>
      <c r="H48" s="7"/>
      <c r="I48" s="7"/>
      <c r="J48" s="7"/>
      <c r="K48" s="7"/>
      <c r="L48" s="7"/>
      <c r="M48" s="7"/>
      <c r="N48" s="7"/>
      <c r="O48" s="7"/>
      <c r="P48" s="7"/>
      <c r="Q48" s="7"/>
      <c r="R48" s="7"/>
      <c r="S48" s="7"/>
      <c r="T48" s="7"/>
      <c r="U48" s="7"/>
      <c r="V48" s="7"/>
      <c r="W48" s="7"/>
      <c r="X48" s="7"/>
      <c r="Y48" s="7"/>
      <c r="Z48" s="7"/>
    </row>
    <row r="49" spans="1:26" ht="15.75" customHeight="1">
      <c r="A49" s="1"/>
      <c r="B49" s="7"/>
      <c r="C49" s="7"/>
      <c r="D49" s="7"/>
      <c r="E49" s="7"/>
      <c r="F49" s="7"/>
      <c r="G49" s="7"/>
      <c r="H49" s="7"/>
      <c r="I49" s="7"/>
      <c r="J49" s="7"/>
      <c r="K49" s="7"/>
      <c r="L49" s="7"/>
      <c r="M49" s="7"/>
      <c r="N49" s="7"/>
      <c r="O49" s="7"/>
      <c r="P49" s="7"/>
      <c r="Q49" s="7"/>
      <c r="R49" s="7"/>
      <c r="S49" s="7"/>
      <c r="T49" s="7"/>
      <c r="U49" s="7"/>
      <c r="V49" s="7"/>
      <c r="W49" s="7"/>
      <c r="X49" s="7"/>
      <c r="Y49" s="7"/>
      <c r="Z49" s="7"/>
    </row>
    <row r="50" spans="1:26" ht="15.75" customHeight="1">
      <c r="A50" s="1"/>
      <c r="B50" s="7"/>
      <c r="C50" s="7"/>
      <c r="D50" s="7"/>
      <c r="E50" s="7"/>
      <c r="F50" s="7"/>
      <c r="G50" s="7"/>
      <c r="H50" s="7"/>
      <c r="I50" s="7"/>
      <c r="J50" s="7"/>
      <c r="K50" s="7"/>
      <c r="L50" s="7"/>
      <c r="M50" s="7"/>
      <c r="N50" s="7"/>
      <c r="O50" s="7"/>
      <c r="P50" s="7"/>
      <c r="Q50" s="7"/>
      <c r="R50" s="7"/>
      <c r="S50" s="7"/>
      <c r="T50" s="7"/>
      <c r="U50" s="7"/>
      <c r="V50" s="7"/>
      <c r="W50" s="7"/>
      <c r="X50" s="7"/>
      <c r="Y50" s="7"/>
      <c r="Z50" s="7"/>
    </row>
    <row r="51" spans="1:26" ht="15.75" customHeight="1">
      <c r="A51" s="1"/>
      <c r="B51" s="7"/>
      <c r="C51" s="7"/>
      <c r="D51" s="7"/>
      <c r="E51" s="7"/>
      <c r="F51" s="7"/>
      <c r="G51" s="7"/>
      <c r="H51" s="7"/>
      <c r="I51" s="7"/>
      <c r="J51" s="7"/>
      <c r="K51" s="7"/>
      <c r="L51" s="7"/>
      <c r="M51" s="7"/>
      <c r="N51" s="7"/>
      <c r="O51" s="7"/>
      <c r="P51" s="7"/>
      <c r="Q51" s="7"/>
      <c r="R51" s="7"/>
      <c r="S51" s="7"/>
      <c r="T51" s="7"/>
      <c r="U51" s="7"/>
      <c r="V51" s="7"/>
      <c r="W51" s="7"/>
      <c r="X51" s="7"/>
      <c r="Y51" s="7"/>
      <c r="Z51" s="7"/>
    </row>
    <row r="52" spans="1:26" ht="15.75" customHeight="1">
      <c r="A52" s="1"/>
      <c r="B52" s="7"/>
      <c r="C52" s="7"/>
      <c r="D52" s="7"/>
      <c r="E52" s="7"/>
      <c r="F52" s="7"/>
      <c r="G52" s="7"/>
      <c r="H52" s="7"/>
      <c r="I52" s="7"/>
      <c r="J52" s="7"/>
      <c r="K52" s="7"/>
      <c r="L52" s="7"/>
      <c r="M52" s="7"/>
      <c r="N52" s="7"/>
      <c r="O52" s="7"/>
      <c r="P52" s="7"/>
      <c r="Q52" s="7"/>
      <c r="R52" s="7"/>
      <c r="S52" s="7"/>
      <c r="T52" s="7"/>
      <c r="U52" s="7"/>
      <c r="V52" s="7"/>
      <c r="W52" s="7"/>
      <c r="X52" s="7"/>
      <c r="Y52" s="7"/>
      <c r="Z52" s="7"/>
    </row>
    <row r="53" spans="1:26" ht="15.75" customHeight="1">
      <c r="A53" s="1"/>
      <c r="B53" s="7"/>
      <c r="C53" s="7"/>
      <c r="D53" s="7"/>
      <c r="E53" s="7"/>
      <c r="F53" s="7"/>
      <c r="G53" s="7"/>
      <c r="H53" s="7"/>
      <c r="I53" s="7"/>
      <c r="J53" s="7"/>
      <c r="K53" s="7"/>
      <c r="L53" s="7"/>
      <c r="M53" s="7"/>
      <c r="N53" s="7"/>
      <c r="O53" s="7"/>
      <c r="P53" s="7"/>
      <c r="Q53" s="7"/>
      <c r="R53" s="7"/>
      <c r="S53" s="7"/>
      <c r="T53" s="7"/>
      <c r="U53" s="7"/>
      <c r="V53" s="7"/>
      <c r="W53" s="7"/>
      <c r="X53" s="7"/>
      <c r="Y53" s="7"/>
      <c r="Z53" s="7"/>
    </row>
    <row r="54" spans="1:26" ht="15.75" customHeight="1">
      <c r="A54" s="1"/>
      <c r="B54" s="7"/>
      <c r="C54" s="7"/>
      <c r="D54" s="7"/>
      <c r="E54" s="7"/>
      <c r="F54" s="7"/>
      <c r="G54" s="7"/>
      <c r="H54" s="7"/>
      <c r="I54" s="7"/>
      <c r="J54" s="7"/>
      <c r="K54" s="7"/>
      <c r="L54" s="7"/>
      <c r="M54" s="7"/>
      <c r="N54" s="7"/>
      <c r="O54" s="7"/>
      <c r="P54" s="7"/>
      <c r="Q54" s="7"/>
      <c r="R54" s="7"/>
      <c r="S54" s="7"/>
      <c r="T54" s="7"/>
      <c r="U54" s="7"/>
      <c r="V54" s="7"/>
      <c r="W54" s="7"/>
      <c r="X54" s="7"/>
      <c r="Y54" s="7"/>
      <c r="Z54" s="7"/>
    </row>
    <row r="55" spans="1:26" ht="15.75" customHeight="1">
      <c r="A55" s="1"/>
      <c r="B55" s="7"/>
      <c r="C55" s="7"/>
      <c r="D55" s="7"/>
      <c r="E55" s="7"/>
      <c r="F55" s="7"/>
      <c r="G55" s="7"/>
      <c r="H55" s="7"/>
      <c r="I55" s="7"/>
      <c r="J55" s="7"/>
      <c r="K55" s="7"/>
      <c r="L55" s="7"/>
      <c r="M55" s="7"/>
      <c r="N55" s="7"/>
      <c r="O55" s="7"/>
      <c r="P55" s="7"/>
      <c r="Q55" s="7"/>
      <c r="R55" s="7"/>
      <c r="S55" s="7"/>
      <c r="T55" s="7"/>
      <c r="U55" s="7"/>
      <c r="V55" s="7"/>
      <c r="W55" s="7"/>
      <c r="X55" s="7"/>
      <c r="Y55" s="7"/>
      <c r="Z55" s="7"/>
    </row>
    <row r="56" spans="1:26" ht="15.75" customHeight="1">
      <c r="A56" s="1"/>
      <c r="B56" s="7"/>
      <c r="C56" s="7"/>
      <c r="D56" s="7"/>
      <c r="E56" s="7"/>
      <c r="F56" s="7"/>
      <c r="G56" s="7"/>
      <c r="H56" s="7"/>
      <c r="I56" s="7"/>
      <c r="J56" s="7"/>
      <c r="K56" s="7"/>
      <c r="L56" s="7"/>
      <c r="M56" s="7"/>
      <c r="N56" s="7"/>
      <c r="O56" s="7"/>
      <c r="P56" s="7"/>
      <c r="Q56" s="7"/>
      <c r="R56" s="7"/>
      <c r="S56" s="7"/>
      <c r="T56" s="7"/>
      <c r="U56" s="7"/>
      <c r="V56" s="7"/>
      <c r="W56" s="7"/>
      <c r="X56" s="7"/>
      <c r="Y56" s="7"/>
      <c r="Z56" s="7"/>
    </row>
    <row r="57" spans="1:26" ht="15.75" customHeight="1">
      <c r="A57" s="1"/>
      <c r="B57" s="7"/>
      <c r="C57" s="7"/>
      <c r="D57" s="7"/>
      <c r="E57" s="7"/>
      <c r="F57" s="7"/>
      <c r="G57" s="7"/>
      <c r="H57" s="7"/>
      <c r="I57" s="7"/>
      <c r="J57" s="7"/>
      <c r="K57" s="7"/>
      <c r="L57" s="7"/>
      <c r="M57" s="7"/>
      <c r="N57" s="7"/>
      <c r="O57" s="7"/>
      <c r="P57" s="7"/>
      <c r="Q57" s="7"/>
      <c r="R57" s="7"/>
      <c r="S57" s="7"/>
      <c r="T57" s="7"/>
      <c r="U57" s="7"/>
      <c r="V57" s="7"/>
      <c r="W57" s="7"/>
      <c r="X57" s="7"/>
      <c r="Y57" s="7"/>
      <c r="Z57" s="7"/>
    </row>
    <row r="58" spans="1:26" ht="15.75" customHeight="1">
      <c r="A58" s="1"/>
      <c r="B58" s="7"/>
      <c r="C58" s="7"/>
      <c r="D58" s="7"/>
      <c r="E58" s="7"/>
      <c r="F58" s="7"/>
      <c r="G58" s="7"/>
      <c r="H58" s="7"/>
      <c r="I58" s="7"/>
      <c r="J58" s="7"/>
      <c r="K58" s="7"/>
      <c r="L58" s="7"/>
      <c r="M58" s="7"/>
      <c r="N58" s="7"/>
      <c r="O58" s="7"/>
      <c r="P58" s="7"/>
      <c r="Q58" s="7"/>
      <c r="R58" s="7"/>
      <c r="S58" s="7"/>
      <c r="T58" s="7"/>
      <c r="U58" s="7"/>
      <c r="V58" s="7"/>
      <c r="W58" s="7"/>
      <c r="X58" s="7"/>
      <c r="Y58" s="7"/>
      <c r="Z58" s="7"/>
    </row>
    <row r="59" spans="1:26" ht="15.75" customHeight="1">
      <c r="A59" s="1"/>
      <c r="B59" s="7"/>
      <c r="C59" s="7"/>
      <c r="D59" s="7"/>
      <c r="E59" s="7"/>
      <c r="F59" s="7"/>
      <c r="G59" s="7"/>
      <c r="H59" s="7"/>
      <c r="I59" s="7"/>
      <c r="J59" s="7"/>
      <c r="K59" s="7"/>
      <c r="L59" s="7"/>
      <c r="M59" s="7"/>
      <c r="N59" s="7"/>
      <c r="O59" s="7"/>
      <c r="P59" s="7"/>
      <c r="Q59" s="7"/>
      <c r="R59" s="7"/>
      <c r="S59" s="7"/>
      <c r="T59" s="7"/>
      <c r="U59" s="7"/>
      <c r="V59" s="7"/>
      <c r="W59" s="7"/>
      <c r="X59" s="7"/>
      <c r="Y59" s="7"/>
      <c r="Z59" s="7"/>
    </row>
    <row r="60" spans="1:26" ht="15.75" customHeight="1">
      <c r="A60" s="1"/>
      <c r="B60" s="7"/>
      <c r="C60" s="7"/>
      <c r="D60" s="7"/>
      <c r="E60" s="7"/>
      <c r="F60" s="7"/>
      <c r="G60" s="7"/>
      <c r="H60" s="7"/>
      <c r="I60" s="7"/>
      <c r="J60" s="7"/>
      <c r="K60" s="7"/>
      <c r="L60" s="7"/>
      <c r="M60" s="7"/>
      <c r="N60" s="7"/>
      <c r="O60" s="7"/>
      <c r="P60" s="7"/>
      <c r="Q60" s="7"/>
      <c r="R60" s="7"/>
      <c r="S60" s="7"/>
      <c r="T60" s="7"/>
      <c r="U60" s="7"/>
      <c r="V60" s="7"/>
      <c r="W60" s="7"/>
      <c r="X60" s="7"/>
      <c r="Y60" s="7"/>
      <c r="Z60" s="7"/>
    </row>
    <row r="61" spans="1:26" ht="15.75" customHeight="1">
      <c r="A61" s="1"/>
      <c r="B61" s="7"/>
      <c r="C61" s="7"/>
      <c r="D61" s="7"/>
      <c r="E61" s="7"/>
      <c r="F61" s="7"/>
      <c r="G61" s="7"/>
      <c r="H61" s="7"/>
      <c r="I61" s="7"/>
      <c r="J61" s="7"/>
      <c r="K61" s="7"/>
      <c r="L61" s="7"/>
      <c r="M61" s="7"/>
      <c r="N61" s="7"/>
      <c r="O61" s="7"/>
      <c r="P61" s="7"/>
      <c r="Q61" s="7"/>
      <c r="R61" s="7"/>
      <c r="S61" s="7"/>
      <c r="T61" s="7"/>
      <c r="U61" s="7"/>
      <c r="V61" s="7"/>
      <c r="W61" s="7"/>
      <c r="X61" s="7"/>
      <c r="Y61" s="7"/>
      <c r="Z61" s="7"/>
    </row>
    <row r="62" spans="1:26" ht="15.75" customHeight="1">
      <c r="A62" s="1"/>
      <c r="B62" s="7"/>
      <c r="C62" s="7"/>
      <c r="D62" s="7"/>
      <c r="E62" s="7"/>
      <c r="F62" s="7"/>
      <c r="G62" s="7"/>
      <c r="H62" s="7"/>
      <c r="I62" s="7"/>
      <c r="J62" s="7"/>
      <c r="K62" s="7"/>
      <c r="L62" s="7"/>
      <c r="M62" s="7"/>
      <c r="N62" s="7"/>
      <c r="O62" s="7"/>
      <c r="P62" s="7"/>
      <c r="Q62" s="7"/>
      <c r="R62" s="7"/>
      <c r="S62" s="7"/>
      <c r="T62" s="7"/>
      <c r="U62" s="7"/>
      <c r="V62" s="7"/>
      <c r="W62" s="7"/>
      <c r="X62" s="7"/>
      <c r="Y62" s="7"/>
      <c r="Z62" s="7"/>
    </row>
    <row r="63" spans="1:26" ht="15.75" customHeight="1">
      <c r="A63" s="1"/>
      <c r="B63" s="7"/>
      <c r="C63" s="7"/>
      <c r="D63" s="7"/>
      <c r="E63" s="7"/>
      <c r="F63" s="7"/>
      <c r="G63" s="7"/>
      <c r="H63" s="7"/>
      <c r="I63" s="7"/>
      <c r="J63" s="7"/>
      <c r="K63" s="7"/>
      <c r="L63" s="7"/>
      <c r="M63" s="7"/>
      <c r="N63" s="7"/>
      <c r="O63" s="7"/>
      <c r="P63" s="7"/>
      <c r="Q63" s="7"/>
      <c r="R63" s="7"/>
      <c r="S63" s="7"/>
      <c r="T63" s="7"/>
      <c r="U63" s="7"/>
      <c r="V63" s="7"/>
      <c r="W63" s="7"/>
      <c r="X63" s="7"/>
      <c r="Y63" s="7"/>
      <c r="Z63" s="7"/>
    </row>
    <row r="64" spans="1:26" ht="15.75" customHeight="1">
      <c r="A64" s="1"/>
      <c r="B64" s="7"/>
      <c r="C64" s="7"/>
      <c r="D64" s="7"/>
      <c r="E64" s="7"/>
      <c r="F64" s="7"/>
      <c r="G64" s="7"/>
      <c r="H64" s="7"/>
      <c r="I64" s="7"/>
      <c r="J64" s="7"/>
      <c r="K64" s="7"/>
      <c r="L64" s="7"/>
      <c r="M64" s="7"/>
      <c r="N64" s="7"/>
      <c r="O64" s="7"/>
      <c r="P64" s="7"/>
      <c r="Q64" s="7"/>
      <c r="R64" s="7"/>
      <c r="S64" s="7"/>
      <c r="T64" s="7"/>
      <c r="U64" s="7"/>
      <c r="V64" s="7"/>
      <c r="W64" s="7"/>
      <c r="X64" s="7"/>
      <c r="Y64" s="7"/>
      <c r="Z64" s="7"/>
    </row>
    <row r="65" spans="1:26" ht="15.75" customHeight="1">
      <c r="A65" s="1"/>
      <c r="B65" s="7"/>
      <c r="C65" s="7"/>
      <c r="D65" s="7"/>
      <c r="E65" s="7"/>
      <c r="F65" s="7"/>
      <c r="G65" s="7"/>
      <c r="H65" s="7"/>
      <c r="I65" s="7"/>
      <c r="J65" s="7"/>
      <c r="K65" s="7"/>
      <c r="L65" s="7"/>
      <c r="M65" s="7"/>
      <c r="N65" s="7"/>
      <c r="O65" s="7"/>
      <c r="P65" s="7"/>
      <c r="Q65" s="7"/>
      <c r="R65" s="7"/>
      <c r="S65" s="7"/>
      <c r="T65" s="7"/>
      <c r="U65" s="7"/>
      <c r="V65" s="7"/>
      <c r="W65" s="7"/>
      <c r="X65" s="7"/>
      <c r="Y65" s="7"/>
      <c r="Z65" s="7"/>
    </row>
    <row r="66" spans="1:26" ht="15.75" customHeight="1">
      <c r="A66" s="1"/>
      <c r="B66" s="7"/>
      <c r="C66" s="7"/>
      <c r="D66" s="7"/>
      <c r="E66" s="7"/>
      <c r="F66" s="7"/>
      <c r="G66" s="7"/>
      <c r="H66" s="7"/>
      <c r="I66" s="7"/>
      <c r="J66" s="7"/>
      <c r="K66" s="7"/>
      <c r="L66" s="7"/>
      <c r="M66" s="7"/>
      <c r="N66" s="7"/>
      <c r="O66" s="7"/>
      <c r="P66" s="7"/>
      <c r="Q66" s="7"/>
      <c r="R66" s="7"/>
      <c r="S66" s="7"/>
      <c r="T66" s="7"/>
      <c r="U66" s="7"/>
      <c r="V66" s="7"/>
      <c r="W66" s="7"/>
      <c r="X66" s="7"/>
      <c r="Y66" s="7"/>
      <c r="Z66" s="7"/>
    </row>
    <row r="67" spans="1:26" ht="15.75" customHeight="1">
      <c r="A67" s="1"/>
      <c r="B67" s="7"/>
      <c r="C67" s="7"/>
      <c r="D67" s="7"/>
      <c r="E67" s="7"/>
      <c r="F67" s="7"/>
      <c r="G67" s="7"/>
      <c r="H67" s="7"/>
      <c r="I67" s="7"/>
      <c r="J67" s="7"/>
      <c r="K67" s="7"/>
      <c r="L67" s="7"/>
      <c r="M67" s="7"/>
      <c r="N67" s="7"/>
      <c r="O67" s="7"/>
      <c r="P67" s="7"/>
      <c r="Q67" s="7"/>
      <c r="R67" s="7"/>
      <c r="S67" s="7"/>
      <c r="T67" s="7"/>
      <c r="U67" s="7"/>
      <c r="V67" s="7"/>
      <c r="W67" s="7"/>
      <c r="X67" s="7"/>
      <c r="Y67" s="7"/>
      <c r="Z67" s="7"/>
    </row>
    <row r="68" spans="1:26" ht="15.75" customHeight="1">
      <c r="A68" s="1"/>
      <c r="B68" s="7"/>
      <c r="C68" s="7"/>
      <c r="D68" s="7"/>
      <c r="E68" s="7"/>
      <c r="F68" s="7"/>
      <c r="G68" s="7"/>
      <c r="H68" s="7"/>
      <c r="I68" s="7"/>
      <c r="J68" s="7"/>
      <c r="K68" s="7"/>
      <c r="L68" s="7"/>
      <c r="M68" s="7"/>
      <c r="N68" s="7"/>
      <c r="O68" s="7"/>
      <c r="P68" s="7"/>
      <c r="Q68" s="7"/>
      <c r="R68" s="7"/>
      <c r="S68" s="7"/>
      <c r="T68" s="7"/>
      <c r="U68" s="7"/>
      <c r="V68" s="7"/>
      <c r="W68" s="7"/>
      <c r="X68" s="7"/>
      <c r="Y68" s="7"/>
      <c r="Z68" s="7"/>
    </row>
    <row r="69" spans="1:26" ht="15.75" customHeight="1">
      <c r="A69" s="1"/>
      <c r="B69" s="7"/>
      <c r="C69" s="7"/>
      <c r="D69" s="7"/>
      <c r="E69" s="7"/>
      <c r="F69" s="7"/>
      <c r="G69" s="7"/>
      <c r="H69" s="7"/>
      <c r="I69" s="7"/>
      <c r="J69" s="7"/>
      <c r="K69" s="7"/>
      <c r="L69" s="7"/>
      <c r="M69" s="7"/>
      <c r="N69" s="7"/>
      <c r="O69" s="7"/>
      <c r="P69" s="7"/>
      <c r="Q69" s="7"/>
      <c r="R69" s="7"/>
      <c r="S69" s="7"/>
      <c r="T69" s="7"/>
      <c r="U69" s="7"/>
      <c r="V69" s="7"/>
      <c r="W69" s="7"/>
      <c r="X69" s="7"/>
      <c r="Y69" s="7"/>
      <c r="Z69" s="7"/>
    </row>
    <row r="70" spans="1:26" ht="15.75" customHeight="1">
      <c r="A70" s="1"/>
      <c r="B70" s="7"/>
      <c r="C70" s="7"/>
      <c r="D70" s="7"/>
      <c r="E70" s="7"/>
      <c r="F70" s="7"/>
      <c r="G70" s="7"/>
      <c r="H70" s="7"/>
      <c r="I70" s="7"/>
      <c r="J70" s="7"/>
      <c r="K70" s="7"/>
      <c r="L70" s="7"/>
      <c r="M70" s="7"/>
      <c r="N70" s="7"/>
      <c r="O70" s="7"/>
      <c r="P70" s="7"/>
      <c r="Q70" s="7"/>
      <c r="R70" s="7"/>
      <c r="S70" s="7"/>
      <c r="T70" s="7"/>
      <c r="U70" s="7"/>
      <c r="V70" s="7"/>
      <c r="W70" s="7"/>
      <c r="X70" s="7"/>
      <c r="Y70" s="7"/>
      <c r="Z70" s="7"/>
    </row>
    <row r="71" spans="1:26" ht="15.75" customHeight="1">
      <c r="A71" s="1"/>
      <c r="B71" s="7"/>
      <c r="C71" s="7"/>
      <c r="D71" s="7"/>
      <c r="E71" s="7"/>
      <c r="F71" s="7"/>
      <c r="G71" s="7"/>
      <c r="H71" s="7"/>
      <c r="I71" s="7"/>
      <c r="J71" s="7"/>
      <c r="K71" s="7"/>
      <c r="L71" s="7"/>
      <c r="M71" s="7"/>
      <c r="N71" s="7"/>
      <c r="O71" s="7"/>
      <c r="P71" s="7"/>
      <c r="Q71" s="7"/>
      <c r="R71" s="7"/>
      <c r="S71" s="7"/>
      <c r="T71" s="7"/>
      <c r="U71" s="7"/>
      <c r="V71" s="7"/>
      <c r="W71" s="7"/>
      <c r="X71" s="7"/>
      <c r="Y71" s="7"/>
      <c r="Z71" s="7"/>
    </row>
    <row r="72" spans="1:26" ht="15.75" customHeight="1">
      <c r="A72" s="1"/>
      <c r="B72" s="7"/>
      <c r="C72" s="7"/>
      <c r="D72" s="7"/>
      <c r="E72" s="7"/>
      <c r="F72" s="7"/>
      <c r="G72" s="7"/>
      <c r="H72" s="7"/>
      <c r="I72" s="7"/>
      <c r="J72" s="7"/>
      <c r="K72" s="7"/>
      <c r="L72" s="7"/>
      <c r="M72" s="7"/>
      <c r="N72" s="7"/>
      <c r="O72" s="7"/>
      <c r="P72" s="7"/>
      <c r="Q72" s="7"/>
      <c r="R72" s="7"/>
      <c r="S72" s="7"/>
      <c r="T72" s="7"/>
      <c r="U72" s="7"/>
      <c r="V72" s="7"/>
      <c r="W72" s="7"/>
      <c r="X72" s="7"/>
      <c r="Y72" s="7"/>
      <c r="Z72" s="7"/>
    </row>
    <row r="73" spans="1:26" ht="15.75" customHeight="1">
      <c r="A73" s="1"/>
      <c r="B73" s="7"/>
      <c r="C73" s="7"/>
      <c r="D73" s="7"/>
      <c r="E73" s="7"/>
      <c r="F73" s="7"/>
      <c r="G73" s="7"/>
      <c r="H73" s="7"/>
      <c r="I73" s="7"/>
      <c r="J73" s="7"/>
      <c r="K73" s="7"/>
      <c r="L73" s="7"/>
      <c r="M73" s="7"/>
      <c r="N73" s="7"/>
      <c r="O73" s="7"/>
      <c r="P73" s="7"/>
      <c r="Q73" s="7"/>
      <c r="R73" s="7"/>
      <c r="S73" s="7"/>
      <c r="T73" s="7"/>
      <c r="U73" s="7"/>
      <c r="V73" s="7"/>
      <c r="W73" s="7"/>
      <c r="X73" s="7"/>
      <c r="Y73" s="7"/>
      <c r="Z73" s="7"/>
    </row>
    <row r="74" spans="1:26" ht="15.75" customHeight="1">
      <c r="A74" s="1"/>
      <c r="B74" s="7"/>
      <c r="C74" s="7"/>
      <c r="D74" s="7"/>
      <c r="E74" s="7"/>
      <c r="F74" s="7"/>
      <c r="G74" s="7"/>
      <c r="H74" s="7"/>
      <c r="I74" s="7"/>
      <c r="J74" s="7"/>
      <c r="K74" s="7"/>
      <c r="L74" s="7"/>
      <c r="M74" s="7"/>
      <c r="N74" s="7"/>
      <c r="O74" s="7"/>
      <c r="P74" s="7"/>
      <c r="Q74" s="7"/>
      <c r="R74" s="7"/>
      <c r="S74" s="7"/>
      <c r="T74" s="7"/>
      <c r="U74" s="7"/>
      <c r="V74" s="7"/>
      <c r="W74" s="7"/>
      <c r="X74" s="7"/>
      <c r="Y74" s="7"/>
      <c r="Z74" s="7"/>
    </row>
    <row r="75" spans="1:26" ht="15.75" customHeight="1">
      <c r="A75" s="1"/>
      <c r="B75" s="7"/>
      <c r="C75" s="7"/>
      <c r="D75" s="7"/>
      <c r="E75" s="7"/>
      <c r="F75" s="7"/>
      <c r="G75" s="7"/>
      <c r="H75" s="7"/>
      <c r="I75" s="7"/>
      <c r="J75" s="7"/>
      <c r="K75" s="7"/>
      <c r="L75" s="7"/>
      <c r="M75" s="7"/>
      <c r="N75" s="7"/>
      <c r="O75" s="7"/>
      <c r="P75" s="7"/>
      <c r="Q75" s="7"/>
      <c r="R75" s="7"/>
      <c r="S75" s="7"/>
      <c r="T75" s="7"/>
      <c r="U75" s="7"/>
      <c r="V75" s="7"/>
      <c r="W75" s="7"/>
      <c r="X75" s="7"/>
      <c r="Y75" s="7"/>
      <c r="Z75" s="7"/>
    </row>
    <row r="76" spans="1:26" ht="15.75" customHeight="1">
      <c r="A76" s="1"/>
      <c r="B76" s="7"/>
      <c r="C76" s="7"/>
      <c r="D76" s="7"/>
      <c r="E76" s="7"/>
      <c r="F76" s="7"/>
      <c r="G76" s="7"/>
      <c r="H76" s="7"/>
      <c r="I76" s="7"/>
      <c r="J76" s="7"/>
      <c r="K76" s="7"/>
      <c r="L76" s="7"/>
      <c r="M76" s="7"/>
      <c r="N76" s="7"/>
      <c r="O76" s="7"/>
      <c r="P76" s="7"/>
      <c r="Q76" s="7"/>
      <c r="R76" s="7"/>
      <c r="S76" s="7"/>
      <c r="T76" s="7"/>
      <c r="U76" s="7"/>
      <c r="V76" s="7"/>
      <c r="W76" s="7"/>
      <c r="X76" s="7"/>
      <c r="Y76" s="7"/>
      <c r="Z76" s="7"/>
    </row>
    <row r="77" spans="1:26" ht="15.75" customHeight="1">
      <c r="A77" s="1"/>
      <c r="B77" s="7"/>
      <c r="C77" s="7"/>
      <c r="D77" s="7"/>
      <c r="E77" s="7"/>
      <c r="F77" s="7"/>
      <c r="G77" s="7"/>
      <c r="H77" s="7"/>
      <c r="I77" s="7"/>
      <c r="J77" s="7"/>
      <c r="K77" s="7"/>
      <c r="L77" s="7"/>
      <c r="M77" s="7"/>
      <c r="N77" s="7"/>
      <c r="O77" s="7"/>
      <c r="P77" s="7"/>
      <c r="Q77" s="7"/>
      <c r="R77" s="7"/>
      <c r="S77" s="7"/>
      <c r="T77" s="7"/>
      <c r="U77" s="7"/>
      <c r="V77" s="7"/>
      <c r="W77" s="7"/>
      <c r="X77" s="7"/>
      <c r="Y77" s="7"/>
      <c r="Z77" s="7"/>
    </row>
    <row r="78" spans="1:26" ht="15.75" customHeight="1">
      <c r="A78" s="1"/>
      <c r="B78" s="7"/>
      <c r="C78" s="7"/>
      <c r="D78" s="7"/>
      <c r="E78" s="7"/>
      <c r="F78" s="7"/>
      <c r="G78" s="7"/>
      <c r="H78" s="7"/>
      <c r="I78" s="7"/>
      <c r="J78" s="7"/>
      <c r="K78" s="7"/>
      <c r="L78" s="7"/>
      <c r="M78" s="7"/>
      <c r="N78" s="7"/>
      <c r="O78" s="7"/>
      <c r="P78" s="7"/>
      <c r="Q78" s="7"/>
      <c r="R78" s="7"/>
      <c r="S78" s="7"/>
      <c r="T78" s="7"/>
      <c r="U78" s="7"/>
      <c r="V78" s="7"/>
      <c r="W78" s="7"/>
      <c r="X78" s="7"/>
      <c r="Y78" s="7"/>
      <c r="Z78" s="7"/>
    </row>
    <row r="79" spans="1:26" ht="15.75" customHeight="1">
      <c r="A79" s="1"/>
      <c r="B79" s="7"/>
      <c r="C79" s="7"/>
      <c r="D79" s="7"/>
      <c r="E79" s="7"/>
      <c r="F79" s="7"/>
      <c r="G79" s="7"/>
      <c r="H79" s="7"/>
      <c r="I79" s="7"/>
      <c r="J79" s="7"/>
      <c r="K79" s="7"/>
      <c r="L79" s="7"/>
      <c r="M79" s="7"/>
      <c r="N79" s="7"/>
      <c r="O79" s="7"/>
      <c r="P79" s="7"/>
      <c r="Q79" s="7"/>
      <c r="R79" s="7"/>
      <c r="S79" s="7"/>
      <c r="T79" s="7"/>
      <c r="U79" s="7"/>
      <c r="V79" s="7"/>
      <c r="W79" s="7"/>
      <c r="X79" s="7"/>
      <c r="Y79" s="7"/>
      <c r="Z79" s="7"/>
    </row>
    <row r="80" spans="1:26" ht="15.75" customHeight="1">
      <c r="A80" s="1"/>
      <c r="B80" s="7"/>
      <c r="C80" s="7"/>
      <c r="D80" s="7"/>
      <c r="E80" s="7"/>
      <c r="F80" s="7"/>
      <c r="G80" s="7"/>
      <c r="H80" s="7"/>
      <c r="I80" s="7"/>
      <c r="J80" s="7"/>
      <c r="K80" s="7"/>
      <c r="L80" s="7"/>
      <c r="M80" s="7"/>
      <c r="N80" s="7"/>
      <c r="O80" s="7"/>
      <c r="P80" s="7"/>
      <c r="Q80" s="7"/>
      <c r="R80" s="7"/>
      <c r="S80" s="7"/>
      <c r="T80" s="7"/>
      <c r="U80" s="7"/>
      <c r="V80" s="7"/>
      <c r="W80" s="7"/>
      <c r="X80" s="7"/>
      <c r="Y80" s="7"/>
      <c r="Z80" s="7"/>
    </row>
    <row r="81" spans="1:26" ht="15.75" customHeight="1">
      <c r="A81" s="1"/>
      <c r="B81" s="7"/>
      <c r="C81" s="7"/>
      <c r="D81" s="7"/>
      <c r="E81" s="7"/>
      <c r="F81" s="7"/>
      <c r="G81" s="7"/>
      <c r="H81" s="7"/>
      <c r="I81" s="7"/>
      <c r="J81" s="7"/>
      <c r="K81" s="7"/>
      <c r="L81" s="7"/>
      <c r="M81" s="7"/>
      <c r="N81" s="7"/>
      <c r="O81" s="7"/>
      <c r="P81" s="7"/>
      <c r="Q81" s="7"/>
      <c r="R81" s="7"/>
      <c r="S81" s="7"/>
      <c r="T81" s="7"/>
      <c r="U81" s="7"/>
      <c r="V81" s="7"/>
      <c r="W81" s="7"/>
      <c r="X81" s="7"/>
      <c r="Y81" s="7"/>
      <c r="Z81" s="7"/>
    </row>
    <row r="82" spans="1:26" ht="15.75" customHeight="1">
      <c r="A82" s="1"/>
      <c r="B82" s="7"/>
      <c r="C82" s="7"/>
      <c r="D82" s="7"/>
      <c r="E82" s="7"/>
      <c r="F82" s="7"/>
      <c r="G82" s="7"/>
      <c r="H82" s="7"/>
      <c r="I82" s="7"/>
      <c r="J82" s="7"/>
      <c r="K82" s="7"/>
      <c r="L82" s="7"/>
      <c r="M82" s="7"/>
      <c r="N82" s="7"/>
      <c r="O82" s="7"/>
      <c r="P82" s="7"/>
      <c r="Q82" s="7"/>
      <c r="R82" s="7"/>
      <c r="S82" s="7"/>
      <c r="T82" s="7"/>
      <c r="U82" s="7"/>
      <c r="V82" s="7"/>
      <c r="W82" s="7"/>
      <c r="X82" s="7"/>
      <c r="Y82" s="7"/>
      <c r="Z82" s="7"/>
    </row>
    <row r="83" spans="1:26" ht="15.75" customHeight="1">
      <c r="A83" s="1"/>
      <c r="B83" s="7"/>
      <c r="C83" s="7"/>
      <c r="D83" s="7"/>
      <c r="E83" s="7"/>
      <c r="F83" s="7"/>
      <c r="G83" s="7"/>
      <c r="H83" s="7"/>
      <c r="I83" s="7"/>
      <c r="J83" s="7"/>
      <c r="K83" s="7"/>
      <c r="L83" s="7"/>
      <c r="M83" s="7"/>
      <c r="N83" s="7"/>
      <c r="O83" s="7"/>
      <c r="P83" s="7"/>
      <c r="Q83" s="7"/>
      <c r="R83" s="7"/>
      <c r="S83" s="7"/>
      <c r="T83" s="7"/>
      <c r="U83" s="7"/>
      <c r="V83" s="7"/>
      <c r="W83" s="7"/>
      <c r="X83" s="7"/>
      <c r="Y83" s="7"/>
      <c r="Z83" s="7"/>
    </row>
    <row r="84" spans="1:26" ht="15.75" customHeight="1">
      <c r="A84" s="1"/>
      <c r="B84" s="7"/>
      <c r="C84" s="7"/>
      <c r="D84" s="7"/>
      <c r="E84" s="7"/>
      <c r="F84" s="7"/>
      <c r="G84" s="7"/>
      <c r="H84" s="7"/>
      <c r="I84" s="7"/>
      <c r="J84" s="7"/>
      <c r="K84" s="7"/>
      <c r="L84" s="7"/>
      <c r="M84" s="7"/>
      <c r="N84" s="7"/>
      <c r="O84" s="7"/>
      <c r="P84" s="7"/>
      <c r="Q84" s="7"/>
      <c r="R84" s="7"/>
      <c r="S84" s="7"/>
      <c r="T84" s="7"/>
      <c r="U84" s="7"/>
      <c r="V84" s="7"/>
      <c r="W84" s="7"/>
      <c r="X84" s="7"/>
      <c r="Y84" s="7"/>
      <c r="Z84" s="7"/>
    </row>
    <row r="85" spans="1:26" ht="15.75" customHeight="1">
      <c r="A85" s="1"/>
      <c r="B85" s="7"/>
      <c r="C85" s="7"/>
      <c r="D85" s="7"/>
      <c r="E85" s="7"/>
      <c r="F85" s="7"/>
      <c r="G85" s="7"/>
      <c r="H85" s="7"/>
      <c r="I85" s="7"/>
      <c r="J85" s="7"/>
      <c r="K85" s="7"/>
      <c r="L85" s="7"/>
      <c r="M85" s="7"/>
      <c r="N85" s="7"/>
      <c r="O85" s="7"/>
      <c r="P85" s="7"/>
      <c r="Q85" s="7"/>
      <c r="R85" s="7"/>
      <c r="S85" s="7"/>
      <c r="T85" s="7"/>
      <c r="U85" s="7"/>
      <c r="V85" s="7"/>
      <c r="W85" s="7"/>
      <c r="X85" s="7"/>
      <c r="Y85" s="7"/>
      <c r="Z85" s="7"/>
    </row>
    <row r="86" spans="1:26" ht="15.75" customHeight="1">
      <c r="A86" s="1"/>
      <c r="B86" s="7"/>
      <c r="C86" s="7"/>
      <c r="D86" s="7"/>
      <c r="E86" s="7"/>
      <c r="F86" s="7"/>
      <c r="G86" s="7"/>
      <c r="H86" s="7"/>
      <c r="I86" s="7"/>
      <c r="J86" s="7"/>
      <c r="K86" s="7"/>
      <c r="L86" s="7"/>
      <c r="M86" s="7"/>
      <c r="N86" s="7"/>
      <c r="O86" s="7"/>
      <c r="P86" s="7"/>
      <c r="Q86" s="7"/>
      <c r="R86" s="7"/>
      <c r="S86" s="7"/>
      <c r="T86" s="7"/>
      <c r="U86" s="7"/>
      <c r="V86" s="7"/>
      <c r="W86" s="7"/>
      <c r="X86" s="7"/>
      <c r="Y86" s="7"/>
      <c r="Z86" s="7"/>
    </row>
    <row r="87" spans="1:26" ht="15.75" customHeight="1">
      <c r="A87" s="1"/>
      <c r="B87" s="7"/>
      <c r="C87" s="7"/>
      <c r="D87" s="7"/>
      <c r="E87" s="7"/>
      <c r="F87" s="7"/>
      <c r="G87" s="7"/>
      <c r="H87" s="7"/>
      <c r="I87" s="7"/>
      <c r="J87" s="7"/>
      <c r="K87" s="7"/>
      <c r="L87" s="7"/>
      <c r="M87" s="7"/>
      <c r="N87" s="7"/>
      <c r="O87" s="7"/>
      <c r="P87" s="7"/>
      <c r="Q87" s="7"/>
      <c r="R87" s="7"/>
      <c r="S87" s="7"/>
      <c r="T87" s="7"/>
      <c r="U87" s="7"/>
      <c r="V87" s="7"/>
      <c r="W87" s="7"/>
      <c r="X87" s="7"/>
      <c r="Y87" s="7"/>
      <c r="Z87" s="7"/>
    </row>
    <row r="88" spans="1:26" ht="15.75" customHeight="1">
      <c r="A88" s="1"/>
      <c r="B88" s="7"/>
      <c r="C88" s="7"/>
      <c r="D88" s="7"/>
      <c r="E88" s="7"/>
      <c r="F88" s="7"/>
      <c r="G88" s="7"/>
      <c r="H88" s="7"/>
      <c r="I88" s="7"/>
      <c r="J88" s="7"/>
      <c r="K88" s="7"/>
      <c r="L88" s="7"/>
      <c r="M88" s="7"/>
      <c r="N88" s="7"/>
      <c r="O88" s="7"/>
      <c r="P88" s="7"/>
      <c r="Q88" s="7"/>
      <c r="R88" s="7"/>
      <c r="S88" s="7"/>
      <c r="T88" s="7"/>
      <c r="U88" s="7"/>
      <c r="V88" s="7"/>
      <c r="W88" s="7"/>
      <c r="X88" s="7"/>
      <c r="Y88" s="7"/>
      <c r="Z88" s="7"/>
    </row>
    <row r="89" spans="1:26" ht="15.75" customHeight="1">
      <c r="A89" s="1"/>
      <c r="B89" s="7"/>
      <c r="C89" s="7"/>
      <c r="D89" s="7"/>
      <c r="E89" s="7"/>
      <c r="F89" s="7"/>
      <c r="G89" s="7"/>
      <c r="H89" s="7"/>
      <c r="I89" s="7"/>
      <c r="J89" s="7"/>
      <c r="K89" s="7"/>
      <c r="L89" s="7"/>
      <c r="M89" s="7"/>
      <c r="N89" s="7"/>
      <c r="O89" s="7"/>
      <c r="P89" s="7"/>
      <c r="Q89" s="7"/>
      <c r="R89" s="7"/>
      <c r="S89" s="7"/>
      <c r="T89" s="7"/>
      <c r="U89" s="7"/>
      <c r="V89" s="7"/>
      <c r="W89" s="7"/>
      <c r="X89" s="7"/>
      <c r="Y89" s="7"/>
      <c r="Z89" s="7"/>
    </row>
    <row r="90" spans="1:26" ht="15.75" customHeight="1">
      <c r="A90" s="1"/>
      <c r="B90" s="7"/>
      <c r="C90" s="7"/>
      <c r="D90" s="7"/>
      <c r="E90" s="7"/>
      <c r="F90" s="7"/>
      <c r="G90" s="7"/>
      <c r="H90" s="7"/>
      <c r="I90" s="7"/>
      <c r="J90" s="7"/>
      <c r="K90" s="7"/>
      <c r="L90" s="7"/>
      <c r="M90" s="7"/>
      <c r="N90" s="7"/>
      <c r="O90" s="7"/>
      <c r="P90" s="7"/>
      <c r="Q90" s="7"/>
      <c r="R90" s="7"/>
      <c r="S90" s="7"/>
      <c r="T90" s="7"/>
      <c r="U90" s="7"/>
      <c r="V90" s="7"/>
      <c r="W90" s="7"/>
      <c r="X90" s="7"/>
      <c r="Y90" s="7"/>
      <c r="Z90" s="7"/>
    </row>
    <row r="91" spans="1:26" ht="15.75" customHeight="1">
      <c r="A91" s="1"/>
      <c r="B91" s="7"/>
      <c r="C91" s="7"/>
      <c r="D91" s="7"/>
      <c r="E91" s="7"/>
      <c r="F91" s="7"/>
      <c r="G91" s="7"/>
      <c r="H91" s="7"/>
      <c r="I91" s="7"/>
      <c r="J91" s="7"/>
      <c r="K91" s="7"/>
      <c r="L91" s="7"/>
      <c r="M91" s="7"/>
      <c r="N91" s="7"/>
      <c r="O91" s="7"/>
      <c r="P91" s="7"/>
      <c r="Q91" s="7"/>
      <c r="R91" s="7"/>
      <c r="S91" s="7"/>
      <c r="T91" s="7"/>
      <c r="U91" s="7"/>
      <c r="V91" s="7"/>
      <c r="W91" s="7"/>
      <c r="X91" s="7"/>
      <c r="Y91" s="7"/>
      <c r="Z91" s="7"/>
    </row>
    <row r="92" spans="1:26" ht="15.75" customHeight="1">
      <c r="A92" s="1"/>
      <c r="B92" s="7"/>
      <c r="C92" s="7"/>
      <c r="D92" s="7"/>
      <c r="E92" s="7"/>
      <c r="F92" s="7"/>
      <c r="G92" s="7"/>
      <c r="H92" s="7"/>
      <c r="I92" s="7"/>
      <c r="J92" s="7"/>
      <c r="K92" s="7"/>
      <c r="L92" s="7"/>
      <c r="M92" s="7"/>
      <c r="N92" s="7"/>
      <c r="O92" s="7"/>
      <c r="P92" s="7"/>
      <c r="Q92" s="7"/>
      <c r="R92" s="7"/>
      <c r="S92" s="7"/>
      <c r="T92" s="7"/>
      <c r="U92" s="7"/>
      <c r="V92" s="7"/>
      <c r="W92" s="7"/>
      <c r="X92" s="7"/>
      <c r="Y92" s="7"/>
      <c r="Z92" s="7"/>
    </row>
    <row r="93" spans="1:26" ht="15.75" customHeight="1">
      <c r="A93" s="1"/>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c r="A94" s="1"/>
      <c r="B94" s="7"/>
      <c r="C94" s="7"/>
      <c r="D94" s="7"/>
      <c r="E94" s="7"/>
      <c r="F94" s="7"/>
      <c r="G94" s="7"/>
      <c r="H94" s="7"/>
      <c r="I94" s="7"/>
      <c r="J94" s="7"/>
      <c r="K94" s="7"/>
      <c r="L94" s="7"/>
      <c r="M94" s="7"/>
      <c r="N94" s="7"/>
      <c r="O94" s="7"/>
      <c r="P94" s="7"/>
      <c r="Q94" s="7"/>
      <c r="R94" s="7"/>
      <c r="S94" s="7"/>
      <c r="T94" s="7"/>
      <c r="U94" s="7"/>
      <c r="V94" s="7"/>
      <c r="W94" s="7"/>
      <c r="X94" s="7"/>
      <c r="Y94" s="7"/>
      <c r="Z94" s="7"/>
    </row>
    <row r="95" spans="1:26" ht="15.75" customHeight="1">
      <c r="A95" s="1"/>
      <c r="B95" s="7"/>
      <c r="C95" s="7"/>
      <c r="D95" s="7"/>
      <c r="E95" s="7"/>
      <c r="F95" s="7"/>
      <c r="G95" s="7"/>
      <c r="H95" s="7"/>
      <c r="I95" s="7"/>
      <c r="J95" s="7"/>
      <c r="K95" s="7"/>
      <c r="L95" s="7"/>
      <c r="M95" s="7"/>
      <c r="N95" s="7"/>
      <c r="O95" s="7"/>
      <c r="P95" s="7"/>
      <c r="Q95" s="7"/>
      <c r="R95" s="7"/>
      <c r="S95" s="7"/>
      <c r="T95" s="7"/>
      <c r="U95" s="7"/>
      <c r="V95" s="7"/>
      <c r="W95" s="7"/>
      <c r="X95" s="7"/>
      <c r="Y95" s="7"/>
      <c r="Z95" s="7"/>
    </row>
    <row r="96" spans="1:26" ht="15.75" customHeight="1">
      <c r="A96" s="1"/>
      <c r="B96" s="7"/>
      <c r="C96" s="7"/>
      <c r="D96" s="7"/>
      <c r="E96" s="7"/>
      <c r="F96" s="7"/>
      <c r="G96" s="7"/>
      <c r="H96" s="7"/>
      <c r="I96" s="7"/>
      <c r="J96" s="7"/>
      <c r="K96" s="7"/>
      <c r="L96" s="7"/>
      <c r="M96" s="7"/>
      <c r="N96" s="7"/>
      <c r="O96" s="7"/>
      <c r="P96" s="7"/>
      <c r="Q96" s="7"/>
      <c r="R96" s="7"/>
      <c r="S96" s="7"/>
      <c r="T96" s="7"/>
      <c r="U96" s="7"/>
      <c r="V96" s="7"/>
      <c r="W96" s="7"/>
      <c r="X96" s="7"/>
      <c r="Y96" s="7"/>
      <c r="Z96" s="7"/>
    </row>
    <row r="97" spans="1:26" ht="15.75" customHeight="1">
      <c r="A97" s="1"/>
      <c r="B97" s="7"/>
      <c r="C97" s="7"/>
      <c r="D97" s="7"/>
      <c r="E97" s="7"/>
      <c r="F97" s="7"/>
      <c r="G97" s="7"/>
      <c r="H97" s="7"/>
      <c r="I97" s="7"/>
      <c r="J97" s="7"/>
      <c r="K97" s="7"/>
      <c r="L97" s="7"/>
      <c r="M97" s="7"/>
      <c r="N97" s="7"/>
      <c r="O97" s="7"/>
      <c r="P97" s="7"/>
      <c r="Q97" s="7"/>
      <c r="R97" s="7"/>
      <c r="S97" s="7"/>
      <c r="T97" s="7"/>
      <c r="U97" s="7"/>
      <c r="V97" s="7"/>
      <c r="W97" s="7"/>
      <c r="X97" s="7"/>
      <c r="Y97" s="7"/>
      <c r="Z97" s="7"/>
    </row>
    <row r="98" spans="1:26" ht="15.75" customHeight="1">
      <c r="A98" s="1"/>
      <c r="B98" s="7"/>
      <c r="C98" s="7"/>
      <c r="D98" s="7"/>
      <c r="E98" s="7"/>
      <c r="F98" s="7"/>
      <c r="G98" s="7"/>
      <c r="H98" s="7"/>
      <c r="I98" s="7"/>
      <c r="J98" s="7"/>
      <c r="K98" s="7"/>
      <c r="L98" s="7"/>
      <c r="M98" s="7"/>
      <c r="N98" s="7"/>
      <c r="O98" s="7"/>
      <c r="P98" s="7"/>
      <c r="Q98" s="7"/>
      <c r="R98" s="7"/>
      <c r="S98" s="7"/>
      <c r="T98" s="7"/>
      <c r="U98" s="7"/>
      <c r="V98" s="7"/>
      <c r="W98" s="7"/>
      <c r="X98" s="7"/>
      <c r="Y98" s="7"/>
      <c r="Z98" s="7"/>
    </row>
    <row r="99" spans="1:26" ht="15.75" customHeight="1">
      <c r="A99" s="1"/>
      <c r="B99" s="7"/>
      <c r="C99" s="7"/>
      <c r="D99" s="7"/>
      <c r="E99" s="7"/>
      <c r="F99" s="7"/>
      <c r="G99" s="7"/>
      <c r="H99" s="7"/>
      <c r="I99" s="7"/>
      <c r="J99" s="7"/>
      <c r="K99" s="7"/>
      <c r="L99" s="7"/>
      <c r="M99" s="7"/>
      <c r="N99" s="7"/>
      <c r="O99" s="7"/>
      <c r="P99" s="7"/>
      <c r="Q99" s="7"/>
      <c r="R99" s="7"/>
      <c r="S99" s="7"/>
      <c r="T99" s="7"/>
      <c r="U99" s="7"/>
      <c r="V99" s="7"/>
      <c r="W99" s="7"/>
      <c r="X99" s="7"/>
      <c r="Y99" s="7"/>
      <c r="Z99" s="7"/>
    </row>
    <row r="100" spans="1:26" ht="15.75" customHeight="1">
      <c r="A100" s="1"/>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5.75" customHeight="1">
      <c r="A101" s="1"/>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5.75" customHeight="1">
      <c r="A102" s="1"/>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5.75" customHeight="1">
      <c r="A103" s="1"/>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5.75" customHeight="1">
      <c r="A104" s="1"/>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5.75" customHeight="1">
      <c r="A105" s="1"/>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5.75" customHeight="1">
      <c r="A106" s="1"/>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5.75" customHeight="1">
      <c r="A107" s="1"/>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5.75" customHeight="1">
      <c r="A108" s="1"/>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5.75" customHeight="1">
      <c r="A109" s="1"/>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5.75" customHeight="1">
      <c r="A110" s="1"/>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5.75" customHeight="1">
      <c r="A111" s="1"/>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5.75" customHeight="1">
      <c r="A112" s="1"/>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5.75" customHeight="1">
      <c r="A113" s="1"/>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5.75" customHeight="1">
      <c r="A114" s="1"/>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5.75" customHeight="1">
      <c r="A115" s="1"/>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5.75" customHeight="1">
      <c r="A116" s="1"/>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5.75" customHeight="1">
      <c r="A117" s="1"/>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5.75" customHeight="1">
      <c r="A118" s="1"/>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5.75" customHeight="1">
      <c r="A119" s="1"/>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5.75" customHeight="1">
      <c r="A120" s="1"/>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5.75" customHeight="1">
      <c r="A121" s="1"/>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5.75" customHeight="1">
      <c r="A122" s="1"/>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5.75" customHeight="1">
      <c r="A123" s="1"/>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5.75" customHeight="1">
      <c r="A124" s="1"/>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5.75" customHeight="1">
      <c r="A125" s="1"/>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5.75" customHeight="1">
      <c r="A126" s="1"/>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5.75" customHeight="1">
      <c r="A127" s="1"/>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5.75" customHeight="1">
      <c r="A128" s="1"/>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5.75" customHeight="1">
      <c r="A129" s="1"/>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c r="A130" s="1"/>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5.75" customHeight="1">
      <c r="A131" s="1"/>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5.75" customHeight="1">
      <c r="A132" s="1"/>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5.75" customHeight="1">
      <c r="A133" s="1"/>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5.75" customHeight="1">
      <c r="A134" s="1"/>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5.75" customHeight="1">
      <c r="A135" s="1"/>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5.75" customHeight="1">
      <c r="A136" s="1"/>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5.75" customHeight="1">
      <c r="A137" s="1"/>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5.75" customHeight="1">
      <c r="A138" s="1"/>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5.75" customHeight="1">
      <c r="A139" s="1"/>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5.75" customHeight="1">
      <c r="A140" s="1"/>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5.75" customHeight="1">
      <c r="A141" s="1"/>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5.75" customHeight="1">
      <c r="A142" s="1"/>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5.75" customHeight="1">
      <c r="A143" s="1"/>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5.75" customHeight="1">
      <c r="A144" s="1"/>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5.75" customHeight="1">
      <c r="A145" s="1"/>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5.75" customHeight="1">
      <c r="A146" s="1"/>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5.75" customHeight="1">
      <c r="A147" s="1"/>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5.75" customHeight="1">
      <c r="A148" s="1"/>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5.75" customHeight="1">
      <c r="A149" s="1"/>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5.75" customHeight="1">
      <c r="A150" s="1"/>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5.75" customHeight="1">
      <c r="A151" s="1"/>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5.75" customHeight="1">
      <c r="A152" s="1"/>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5.75" customHeight="1">
      <c r="A153" s="1"/>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5.75" customHeight="1">
      <c r="A154" s="1"/>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5.75" customHeight="1">
      <c r="A155" s="1"/>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5.75" customHeight="1">
      <c r="A156" s="1"/>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5.75" customHeight="1">
      <c r="A157" s="1"/>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5.75" customHeight="1">
      <c r="A158" s="1"/>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5.75" customHeight="1">
      <c r="A159" s="1"/>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5.75" customHeight="1">
      <c r="A160" s="1"/>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5.75" customHeight="1">
      <c r="A161" s="1"/>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5.75" customHeight="1">
      <c r="A162" s="1"/>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5.75" customHeight="1">
      <c r="A163" s="1"/>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5.75" customHeight="1">
      <c r="A164" s="1"/>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5.75" customHeight="1">
      <c r="A165" s="1"/>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5.75" customHeight="1">
      <c r="A166" s="1"/>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5.75" customHeight="1">
      <c r="A167" s="1"/>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5.75" customHeight="1">
      <c r="A168" s="1"/>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5.75" customHeight="1">
      <c r="A169" s="1"/>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5.75" customHeight="1">
      <c r="A170" s="1"/>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5.75" customHeight="1">
      <c r="A171" s="1"/>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c r="A172" s="1"/>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5.75" customHeight="1">
      <c r="A173" s="1"/>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5.75" customHeight="1">
      <c r="A174" s="1"/>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5.75" customHeight="1">
      <c r="A175" s="1"/>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5.75" customHeight="1">
      <c r="A176" s="1"/>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5.75" customHeight="1">
      <c r="A177" s="1"/>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5.75" customHeight="1">
      <c r="A178" s="1"/>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5.75" customHeight="1">
      <c r="A179" s="1"/>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5.75" customHeight="1">
      <c r="A180" s="1"/>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5.75" customHeight="1">
      <c r="A181" s="1"/>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5.75" customHeight="1">
      <c r="A182" s="1"/>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5.75" customHeight="1">
      <c r="A183" s="1"/>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5.75" customHeight="1">
      <c r="A184" s="1"/>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5.75" customHeight="1">
      <c r="A185" s="1"/>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5.75" customHeight="1">
      <c r="A186" s="1"/>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5.75" customHeight="1">
      <c r="A187" s="1"/>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5.75" customHeight="1">
      <c r="A188" s="1"/>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5.75" customHeight="1">
      <c r="A189" s="1"/>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5.75" customHeight="1">
      <c r="A190" s="1"/>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5.75" customHeight="1">
      <c r="A191" s="1"/>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5.75" customHeight="1">
      <c r="A192" s="1"/>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5.75" customHeight="1">
      <c r="A193" s="1"/>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5.75" customHeight="1">
      <c r="A194" s="1"/>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5.75" customHeight="1">
      <c r="A195" s="1"/>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5.75" customHeight="1">
      <c r="A196" s="1"/>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5.75" customHeight="1">
      <c r="A197" s="1"/>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5.75" customHeight="1">
      <c r="A198" s="1"/>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5.75" customHeight="1">
      <c r="A199" s="1"/>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5.75" customHeight="1">
      <c r="A200" s="1"/>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5.75" customHeight="1">
      <c r="A201" s="1"/>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5.75" customHeight="1">
      <c r="A202" s="1"/>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5.75" customHeight="1">
      <c r="A203" s="1"/>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5.75" customHeight="1">
      <c r="A204" s="1"/>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5.75" customHeight="1">
      <c r="A205" s="1"/>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5.75" customHeight="1">
      <c r="A206" s="1"/>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5.75" customHeight="1">
      <c r="A207" s="1"/>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5.75" customHeight="1">
      <c r="A208" s="1"/>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5.75" customHeight="1">
      <c r="A209" s="1"/>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5.75" customHeight="1">
      <c r="A210" s="1"/>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5.75" customHeight="1">
      <c r="A211" s="1"/>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c r="A212" s="1"/>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c r="A213" s="1"/>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c r="A214" s="1"/>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5.75" customHeight="1">
      <c r="A215" s="1"/>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c r="A216" s="1"/>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5.75" customHeight="1">
      <c r="A217" s="1"/>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5.75" customHeight="1">
      <c r="A218" s="1"/>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5.75" customHeight="1">
      <c r="A219" s="1"/>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5.75" customHeight="1">
      <c r="A220" s="1"/>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E6:E11"/>
  </mergeCells>
  <hyperlinks>
    <hyperlink ref="G6" r:id="rId1" xr:uid="{00000000-0004-0000-0300-000000000000}"/>
    <hyperlink ref="G7" r:id="rId2" xr:uid="{00000000-0004-0000-0300-000001000000}"/>
    <hyperlink ref="G8" r:id="rId3" xr:uid="{00000000-0004-0000-0300-000002000000}"/>
    <hyperlink ref="G9" r:id="rId4" xr:uid="{00000000-0004-0000-0300-000003000000}"/>
    <hyperlink ref="G10" r:id="rId5" xr:uid="{00000000-0004-0000-0300-000004000000}"/>
    <hyperlink ref="G11" r:id="rId6" xr:uid="{00000000-0004-0000-0300-000005000000}"/>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998"/>
  <sheetViews>
    <sheetView showGridLines="0" zoomScale="55" zoomScaleNormal="55" workbookViewId="0">
      <pane ySplit="4" topLeftCell="A5" activePane="bottomLeft" state="frozen"/>
      <selection pane="bottomLeft" activeCell="A8" sqref="A8:XFD9"/>
    </sheetView>
  </sheetViews>
  <sheetFormatPr baseColWidth="10" defaultColWidth="14.44140625" defaultRowHeight="15" customHeight="1"/>
  <cols>
    <col min="1" max="1" width="6" customWidth="1"/>
    <col min="2" max="2" width="9.44140625" customWidth="1"/>
    <col min="3" max="3" width="79.6640625" customWidth="1"/>
    <col min="4" max="5" width="63.5546875" customWidth="1"/>
    <col min="6" max="6" width="45.5546875" customWidth="1"/>
    <col min="7" max="7" width="36" customWidth="1"/>
    <col min="8" max="8" width="34.44140625" customWidth="1"/>
    <col min="9" max="9" width="20.5546875" customWidth="1"/>
    <col min="10" max="10" width="43.554687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1289</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1290</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G5" s="82"/>
    </row>
    <row r="6" spans="1:26" ht="14.25" customHeight="1">
      <c r="A6" s="83"/>
      <c r="B6" s="84" t="s">
        <v>1165</v>
      </c>
      <c r="C6" s="84"/>
      <c r="D6" s="85"/>
      <c r="E6" s="85"/>
      <c r="F6" s="85"/>
      <c r="G6" s="84"/>
      <c r="H6" s="85"/>
      <c r="I6" s="83"/>
      <c r="J6" s="83"/>
      <c r="K6" s="83"/>
      <c r="L6" s="83"/>
      <c r="M6" s="83"/>
      <c r="N6" s="83"/>
      <c r="O6" s="86"/>
      <c r="P6" s="83"/>
      <c r="Q6" s="83"/>
      <c r="R6" s="83"/>
      <c r="S6" s="83"/>
      <c r="T6" s="83"/>
      <c r="U6" s="83"/>
      <c r="V6" s="83"/>
      <c r="W6" s="83"/>
      <c r="X6" s="83"/>
      <c r="Y6" s="83"/>
      <c r="Z6" s="83"/>
    </row>
    <row r="7" spans="1:26" ht="18" customHeight="1">
      <c r="B7" s="7" t="s">
        <v>974</v>
      </c>
      <c r="C7" s="7"/>
      <c r="D7" s="7"/>
      <c r="E7" s="7"/>
      <c r="F7" s="34"/>
      <c r="G7" s="7"/>
      <c r="H7" s="7"/>
      <c r="I7" s="7"/>
      <c r="J7" s="7"/>
      <c r="O7" s="61"/>
    </row>
    <row r="8" spans="1:26" ht="14.25" customHeight="1">
      <c r="A8" s="87"/>
      <c r="B8" s="88" t="s">
        <v>959</v>
      </c>
      <c r="C8" s="88"/>
      <c r="D8" s="88"/>
      <c r="E8" s="88"/>
      <c r="F8" s="88"/>
      <c r="G8" s="88"/>
      <c r="H8" s="88"/>
      <c r="I8" s="87"/>
      <c r="J8" s="87"/>
      <c r="K8" s="87"/>
      <c r="L8" s="87"/>
      <c r="M8" s="87"/>
      <c r="N8" s="87"/>
      <c r="O8" s="87"/>
      <c r="P8" s="87"/>
      <c r="Q8" s="87"/>
      <c r="R8" s="87"/>
      <c r="S8" s="87"/>
      <c r="T8" s="87"/>
      <c r="U8" s="87"/>
      <c r="V8" s="87"/>
      <c r="W8" s="87"/>
      <c r="X8" s="87"/>
      <c r="Y8" s="87"/>
      <c r="Z8" s="87"/>
    </row>
    <row r="9" spans="1:26" ht="14.25" customHeight="1">
      <c r="A9" s="140"/>
      <c r="B9" s="141"/>
      <c r="C9" s="141"/>
      <c r="D9" s="141"/>
      <c r="E9" s="141"/>
      <c r="F9" s="141"/>
      <c r="G9" s="141"/>
      <c r="H9" s="141"/>
      <c r="I9" s="140"/>
      <c r="J9" s="140"/>
      <c r="K9" s="140"/>
      <c r="L9" s="140"/>
      <c r="M9" s="140"/>
      <c r="N9" s="140"/>
      <c r="O9" s="140"/>
      <c r="P9" s="140"/>
      <c r="Q9" s="140"/>
      <c r="R9" s="140"/>
      <c r="S9" s="140"/>
      <c r="T9" s="140"/>
      <c r="U9" s="140"/>
      <c r="V9" s="140"/>
      <c r="W9" s="140"/>
      <c r="X9" s="140"/>
      <c r="Y9" s="140"/>
      <c r="Z9" s="140"/>
    </row>
    <row r="10" spans="1:26" ht="14.25" customHeight="1"/>
    <row r="11" spans="1:26" ht="14.25" customHeight="1">
      <c r="A11" s="87"/>
      <c r="B11" s="88" t="s">
        <v>1006</v>
      </c>
      <c r="C11" s="88" t="s">
        <v>961</v>
      </c>
      <c r="D11" s="90" t="s">
        <v>962</v>
      </c>
      <c r="E11" s="91" t="s">
        <v>963</v>
      </c>
      <c r="F11" s="91" t="s">
        <v>964</v>
      </c>
      <c r="G11" s="88" t="s">
        <v>965</v>
      </c>
      <c r="H11" s="87"/>
      <c r="I11" s="87"/>
      <c r="J11" s="87"/>
      <c r="K11" s="87"/>
      <c r="L11" s="87"/>
      <c r="M11" s="87"/>
      <c r="N11" s="87"/>
      <c r="O11" s="87"/>
      <c r="P11" s="87"/>
      <c r="Q11" s="87"/>
      <c r="R11" s="87"/>
      <c r="S11" s="87"/>
      <c r="T11" s="87"/>
      <c r="U11" s="87"/>
      <c r="V11" s="87"/>
      <c r="W11" s="87"/>
      <c r="X11" s="87"/>
      <c r="Y11" s="87"/>
      <c r="Z11" s="87"/>
    </row>
    <row r="12" spans="1:26" ht="39" customHeight="1">
      <c r="A12" s="92"/>
      <c r="B12" s="93" t="s">
        <v>966</v>
      </c>
      <c r="C12" s="94" t="s">
        <v>1291</v>
      </c>
      <c r="D12" s="209" t="s">
        <v>968</v>
      </c>
      <c r="E12" s="95">
        <f>IF(D12="Sí",1,0)</f>
        <v>1</v>
      </c>
      <c r="F12" s="96"/>
      <c r="G12" s="96"/>
      <c r="H12" s="92"/>
      <c r="I12" s="92"/>
      <c r="J12" s="92"/>
      <c r="K12" s="92"/>
      <c r="L12" s="92"/>
      <c r="M12" s="92"/>
      <c r="N12" s="92"/>
      <c r="O12" s="92"/>
      <c r="P12" s="92"/>
      <c r="Q12" s="92"/>
      <c r="R12" s="92"/>
      <c r="S12" s="92"/>
      <c r="T12" s="92"/>
      <c r="U12" s="92"/>
      <c r="V12" s="92"/>
      <c r="W12" s="92"/>
      <c r="X12" s="92"/>
      <c r="Y12" s="92"/>
      <c r="Z12" s="92"/>
    </row>
    <row r="13" spans="1:26" ht="15.75" customHeight="1">
      <c r="C13" s="34"/>
      <c r="D13" s="34"/>
      <c r="E13" s="34"/>
      <c r="F13" s="34"/>
      <c r="G13" s="34"/>
      <c r="H13" s="34"/>
    </row>
    <row r="14" spans="1:26" ht="26.25" customHeight="1">
      <c r="A14" s="102"/>
      <c r="B14" s="145" t="s">
        <v>970</v>
      </c>
      <c r="C14" s="99"/>
      <c r="D14" s="145" t="str">
        <f>IF((SUM(E12)=1), "Actividad que se ajusta a los Criterios Técnicos de Selección","Actividad que NO se ajusta a los Criterios Técnicos de Selección")</f>
        <v>Actividad que se ajusta a los Criterios Técnicos de Selección</v>
      </c>
      <c r="E14" s="145"/>
      <c r="F14" s="100"/>
      <c r="G14" s="101"/>
      <c r="H14" s="113"/>
      <c r="I14" s="113"/>
      <c r="J14" s="113"/>
    </row>
    <row r="15" spans="1:26" ht="21.75" customHeight="1">
      <c r="A15" s="102"/>
      <c r="B15" s="145" t="s">
        <v>971</v>
      </c>
      <c r="C15" s="99"/>
      <c r="D15" s="145" t="str">
        <f>IF((D14="Actividad que se ajusta a los Criterios Técnicos de Selección"),"Contribución sustancial a la Mitigación del Cambio Climático","La actividad no puede demostrar, total o parcialmente, la CS al objetivo 1")</f>
        <v>Contribución sustancial a la Mitigación del Cambio Climático</v>
      </c>
      <c r="E15" s="145"/>
      <c r="F15" s="114"/>
      <c r="G15" s="103"/>
      <c r="H15" s="113"/>
      <c r="I15" s="113"/>
      <c r="J15" s="113"/>
    </row>
    <row r="16" spans="1:26" ht="32.25" customHeight="1">
      <c r="C16" s="34"/>
      <c r="D16" s="34"/>
      <c r="E16" s="34"/>
      <c r="F16" s="34"/>
      <c r="G16" s="34"/>
      <c r="H16" s="34"/>
    </row>
    <row r="17" spans="3:8" ht="32.25" customHeight="1">
      <c r="C17" s="34"/>
      <c r="D17" s="34"/>
      <c r="E17" s="34"/>
      <c r="F17" s="34"/>
      <c r="G17" s="34"/>
      <c r="H17" s="34"/>
    </row>
    <row r="18" spans="3:8" ht="47.25" customHeight="1"/>
    <row r="19" spans="3:8" ht="21.75" customHeight="1"/>
    <row r="20" spans="3:8" ht="14.25" customHeight="1"/>
    <row r="21" spans="3:8" ht="14.25" customHeight="1"/>
    <row r="22" spans="3:8" ht="14.25" customHeight="1"/>
    <row r="23" spans="3:8" ht="14.25" customHeight="1"/>
    <row r="24" spans="3:8" ht="14.25" customHeight="1"/>
    <row r="25" spans="3:8" ht="78" customHeight="1"/>
    <row r="26" spans="3:8" ht="93" customHeight="1"/>
    <row r="27" spans="3:8" ht="80.25" customHeight="1"/>
    <row r="28" spans="3:8" ht="30" customHeight="1"/>
    <row r="29" spans="3:8" ht="14.25" customHeight="1"/>
    <row r="30" spans="3:8" ht="14.25" customHeight="1"/>
    <row r="31" spans="3:8" ht="14.25" customHeight="1"/>
    <row r="32" spans="3:8"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2700-000000000000}">
          <x14:formula1>
            <xm:f>Respuesta!$A$2:$A$4</xm:f>
          </x14:formula1>
          <xm:sqref>D12 I14:I15</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Z998"/>
  <sheetViews>
    <sheetView showGridLines="0" zoomScale="55" zoomScaleNormal="55" workbookViewId="0">
      <pane ySplit="4" topLeftCell="A5" activePane="bottomLeft" state="frozen"/>
      <selection pane="bottomLeft" activeCell="A8" sqref="A8:XFD9"/>
    </sheetView>
  </sheetViews>
  <sheetFormatPr baseColWidth="10" defaultColWidth="14.44140625" defaultRowHeight="15" customHeight="1"/>
  <cols>
    <col min="1" max="1" width="6" customWidth="1"/>
    <col min="2" max="2" width="9.44140625" customWidth="1"/>
    <col min="3" max="3" width="79.6640625" customWidth="1"/>
    <col min="4" max="5" width="63.5546875" customWidth="1"/>
    <col min="6" max="6" width="45.5546875" customWidth="1"/>
    <col min="7" max="7" width="36" customWidth="1"/>
    <col min="8" max="8" width="34.44140625" customWidth="1"/>
    <col min="9" max="9" width="20.5546875" customWidth="1"/>
    <col min="10" max="10" width="43.554687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1292</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1293</v>
      </c>
      <c r="B4" s="80"/>
      <c r="C4" s="81"/>
      <c r="D4" s="80"/>
      <c r="E4" s="80"/>
      <c r="F4" s="80"/>
      <c r="G4" s="80"/>
      <c r="H4" s="80"/>
      <c r="I4" s="80"/>
      <c r="J4" s="80"/>
      <c r="K4" s="80"/>
      <c r="L4" s="80"/>
      <c r="M4" s="80"/>
      <c r="N4" s="80"/>
      <c r="O4" s="80"/>
      <c r="P4" s="80"/>
      <c r="Q4" s="80"/>
      <c r="R4" s="80"/>
      <c r="S4" s="80"/>
      <c r="T4" s="80"/>
      <c r="U4" s="80"/>
      <c r="V4" s="80"/>
      <c r="W4" s="80"/>
      <c r="X4" s="80"/>
      <c r="Y4" s="80"/>
      <c r="Z4" s="80"/>
    </row>
    <row r="5" spans="1:26" ht="15" customHeight="1">
      <c r="G5" s="82"/>
    </row>
    <row r="6" spans="1:26" ht="14.25" customHeight="1">
      <c r="A6" s="83"/>
      <c r="B6" s="84" t="s">
        <v>1165</v>
      </c>
      <c r="C6" s="84"/>
      <c r="D6" s="85"/>
      <c r="E6" s="85"/>
      <c r="F6" s="85"/>
      <c r="G6" s="84"/>
      <c r="H6" s="85"/>
      <c r="I6" s="83"/>
      <c r="J6" s="83"/>
      <c r="K6" s="83"/>
      <c r="L6" s="83"/>
      <c r="M6" s="83"/>
      <c r="N6" s="83"/>
      <c r="O6" s="86"/>
      <c r="P6" s="83"/>
      <c r="Q6" s="83"/>
      <c r="R6" s="83"/>
      <c r="S6" s="83"/>
      <c r="T6" s="83"/>
      <c r="U6" s="83"/>
      <c r="V6" s="83"/>
      <c r="W6" s="83"/>
      <c r="X6" s="83"/>
      <c r="Y6" s="83"/>
      <c r="Z6" s="83"/>
    </row>
    <row r="7" spans="1:26" ht="36" customHeight="1">
      <c r="B7" s="320" t="s">
        <v>1702</v>
      </c>
      <c r="C7" s="320"/>
      <c r="D7" s="320"/>
      <c r="E7" s="320"/>
      <c r="F7" s="34"/>
      <c r="G7" s="7"/>
      <c r="H7" s="7"/>
      <c r="I7" s="7"/>
      <c r="J7" s="7"/>
      <c r="O7" s="61"/>
    </row>
    <row r="8" spans="1:26" ht="14.25" customHeight="1">
      <c r="A8" s="87"/>
      <c r="B8" s="88" t="s">
        <v>959</v>
      </c>
      <c r="C8" s="88"/>
      <c r="D8" s="88"/>
      <c r="E8" s="88"/>
      <c r="F8" s="88"/>
      <c r="G8" s="88"/>
      <c r="H8" s="88"/>
      <c r="I8" s="87"/>
      <c r="J8" s="87"/>
      <c r="K8" s="87"/>
      <c r="L8" s="87"/>
      <c r="M8" s="87"/>
      <c r="N8" s="87"/>
      <c r="O8" s="87"/>
      <c r="P8" s="87"/>
      <c r="Q8" s="87"/>
      <c r="R8" s="87"/>
      <c r="S8" s="87"/>
      <c r="T8" s="87"/>
      <c r="U8" s="87"/>
      <c r="V8" s="87"/>
      <c r="W8" s="87"/>
      <c r="X8" s="87"/>
      <c r="Y8" s="87"/>
      <c r="Z8" s="87"/>
    </row>
    <row r="9" spans="1:26" ht="14.25" customHeight="1">
      <c r="A9" s="140"/>
      <c r="B9" s="75" t="s">
        <v>1128</v>
      </c>
      <c r="C9" s="141"/>
      <c r="D9" s="141"/>
      <c r="E9" s="141"/>
      <c r="F9" s="141"/>
      <c r="G9" s="141"/>
      <c r="H9" s="141"/>
      <c r="I9" s="140"/>
      <c r="J9" s="140"/>
      <c r="K9" s="140"/>
      <c r="L9" s="140"/>
      <c r="M9" s="140"/>
      <c r="N9" s="140"/>
      <c r="O9" s="140"/>
      <c r="P9" s="140"/>
      <c r="Q9" s="140"/>
      <c r="R9" s="140"/>
      <c r="S9" s="140"/>
      <c r="T9" s="140"/>
      <c r="U9" s="140"/>
      <c r="V9" s="140"/>
      <c r="W9" s="140"/>
      <c r="X9" s="140"/>
      <c r="Y9" s="140"/>
      <c r="Z9" s="140"/>
    </row>
    <row r="10" spans="1:26" ht="14.25" customHeight="1"/>
    <row r="11" spans="1:26" ht="14.25" customHeight="1">
      <c r="A11" s="87"/>
      <c r="B11" s="88" t="s">
        <v>1006</v>
      </c>
      <c r="C11" s="88" t="s">
        <v>961</v>
      </c>
      <c r="D11" s="90" t="s">
        <v>962</v>
      </c>
      <c r="E11" s="91" t="s">
        <v>963</v>
      </c>
      <c r="F11" s="91" t="s">
        <v>1281</v>
      </c>
      <c r="G11" s="88" t="s">
        <v>965</v>
      </c>
      <c r="H11" s="87"/>
      <c r="I11" s="87"/>
      <c r="J11" s="87"/>
      <c r="K11" s="87"/>
      <c r="L11" s="87"/>
      <c r="M11" s="87"/>
      <c r="N11" s="87"/>
      <c r="O11" s="87"/>
      <c r="P11" s="87"/>
      <c r="Q11" s="87"/>
      <c r="R11" s="87"/>
      <c r="S11" s="87"/>
      <c r="T11" s="87"/>
      <c r="U11" s="87"/>
      <c r="V11" s="87"/>
      <c r="W11" s="87"/>
      <c r="X11" s="87"/>
      <c r="Y11" s="87"/>
      <c r="Z11" s="87"/>
    </row>
    <row r="12" spans="1:26" ht="60" customHeight="1">
      <c r="A12" s="92"/>
      <c r="B12" s="93" t="s">
        <v>966</v>
      </c>
      <c r="C12" s="94" t="s">
        <v>1294</v>
      </c>
      <c r="D12" s="214" t="s">
        <v>968</v>
      </c>
      <c r="E12" s="95">
        <f>IF(D12="Sí",1,0)</f>
        <v>1</v>
      </c>
      <c r="F12" s="96" t="s">
        <v>1295</v>
      </c>
      <c r="G12" s="96"/>
      <c r="H12" s="92"/>
      <c r="I12" s="92"/>
      <c r="J12" s="92"/>
      <c r="K12" s="92"/>
      <c r="L12" s="92"/>
      <c r="M12" s="92"/>
      <c r="N12" s="92"/>
      <c r="O12" s="92"/>
      <c r="P12" s="92"/>
      <c r="Q12" s="92"/>
      <c r="R12" s="92"/>
      <c r="S12" s="92"/>
      <c r="T12" s="92"/>
      <c r="U12" s="92"/>
      <c r="V12" s="92"/>
      <c r="W12" s="92"/>
      <c r="X12" s="92"/>
      <c r="Y12" s="92"/>
      <c r="Z12" s="92"/>
    </row>
    <row r="13" spans="1:26" ht="15.75" customHeight="1">
      <c r="C13" s="34"/>
      <c r="D13" s="34"/>
      <c r="E13" s="34"/>
      <c r="F13" s="34"/>
      <c r="G13" s="34"/>
      <c r="H13" s="34"/>
    </row>
    <row r="14" spans="1:26" ht="26.25" customHeight="1">
      <c r="A14" s="102"/>
      <c r="B14" s="145" t="s">
        <v>970</v>
      </c>
      <c r="C14" s="99"/>
      <c r="D14" s="145" t="str">
        <f>IF((SUM(E12)=1), "Actividad que se ajusta a los Criterios Técnicos de Selección","Actividad que NO se ajusta a los Criterios Técnicos de Selección")</f>
        <v>Actividad que se ajusta a los Criterios Técnicos de Selección</v>
      </c>
      <c r="E14" s="145"/>
      <c r="F14" s="100"/>
      <c r="G14" s="101"/>
      <c r="H14" s="113"/>
      <c r="I14" s="113"/>
      <c r="J14" s="113"/>
    </row>
    <row r="15" spans="1:26" ht="21.75" customHeight="1">
      <c r="A15" s="102"/>
      <c r="B15" s="145" t="s">
        <v>971</v>
      </c>
      <c r="C15" s="99"/>
      <c r="D15" s="145" t="str">
        <f>IF((D14="Actividad que se ajusta a los Criterios Técnicos de Selección"),"Contribución sustancial a la Mitigación del Cambio Climático","La actividad no puede demostrar, total o parcialmente, la CS al objetivo 1")</f>
        <v>Contribución sustancial a la Mitigación del Cambio Climático</v>
      </c>
      <c r="E15" s="145"/>
      <c r="F15" s="114"/>
      <c r="G15" s="103"/>
      <c r="H15" s="113"/>
      <c r="I15" s="113"/>
      <c r="J15" s="113"/>
    </row>
    <row r="16" spans="1:26" ht="32.25" customHeight="1">
      <c r="C16" s="34"/>
      <c r="D16" s="34"/>
      <c r="E16" s="34"/>
      <c r="F16" s="34"/>
      <c r="G16" s="34"/>
      <c r="H16" s="34"/>
    </row>
    <row r="17" spans="3:8" ht="32.25" customHeight="1">
      <c r="C17" s="34"/>
      <c r="D17" s="34"/>
      <c r="E17" s="34"/>
      <c r="F17" s="34"/>
      <c r="G17" s="34"/>
      <c r="H17" s="34"/>
    </row>
    <row r="18" spans="3:8" ht="47.25" customHeight="1"/>
    <row r="19" spans="3:8" ht="21.75" customHeight="1"/>
    <row r="20" spans="3:8" ht="14.25" customHeight="1"/>
    <row r="21" spans="3:8" ht="14.25" customHeight="1"/>
    <row r="22" spans="3:8" ht="14.25" customHeight="1"/>
    <row r="23" spans="3:8" ht="14.25" customHeight="1"/>
    <row r="24" spans="3:8" ht="14.25" customHeight="1"/>
    <row r="25" spans="3:8" ht="78" customHeight="1"/>
    <row r="26" spans="3:8" ht="93" customHeight="1"/>
    <row r="27" spans="3:8" ht="80.25" customHeight="1"/>
    <row r="28" spans="3:8" ht="30" customHeight="1"/>
    <row r="29" spans="3:8" ht="14.25" customHeight="1"/>
    <row r="30" spans="3:8" ht="14.25" customHeight="1"/>
    <row r="31" spans="3:8" ht="14.25" customHeight="1"/>
    <row r="32" spans="3:8"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1">
    <mergeCell ref="B7:E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2800-000000000000}">
          <x14:formula1>
            <xm:f>Respuesta!$A$2:$A$4</xm:f>
          </x14:formula1>
          <xm:sqref>D12 I14:I15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B998"/>
  <sheetViews>
    <sheetView showGridLines="0" zoomScale="40" zoomScaleNormal="40" workbookViewId="0">
      <pane ySplit="4" topLeftCell="A5" activePane="bottomLeft" state="frozen"/>
      <selection pane="bottomLeft" activeCell="A8" sqref="A8:XFD9"/>
    </sheetView>
  </sheetViews>
  <sheetFormatPr baseColWidth="10" defaultColWidth="14.44140625" defaultRowHeight="15" customHeight="1"/>
  <cols>
    <col min="1" max="1" width="3" customWidth="1"/>
    <col min="2" max="2" width="4.33203125" style="174" customWidth="1"/>
    <col min="3" max="3" width="6.33203125" style="174" customWidth="1"/>
    <col min="4" max="4" width="6.6640625" customWidth="1"/>
    <col min="5" max="5" width="100" customWidth="1"/>
    <col min="6" max="6" width="70.33203125" customWidth="1"/>
    <col min="7" max="7" width="41.33203125" customWidth="1"/>
    <col min="8" max="8" width="45.5546875" customWidth="1"/>
    <col min="9" max="9" width="36" customWidth="1"/>
    <col min="10" max="10" width="34.44140625" customWidth="1"/>
    <col min="11" max="11" width="20.5546875" customWidth="1"/>
    <col min="12" max="12" width="43.5546875" customWidth="1"/>
    <col min="13" max="13" width="43.33203125" customWidth="1"/>
    <col min="14" max="14" width="56.33203125" customWidth="1"/>
    <col min="15" max="15" width="30.33203125" customWidth="1"/>
    <col min="16" max="28" width="11.44140625" customWidth="1"/>
  </cols>
  <sheetData>
    <row r="1" spans="1:28"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c r="AA1" s="80"/>
      <c r="AB1" s="80"/>
    </row>
    <row r="2" spans="1:28"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c r="AA2" s="80"/>
      <c r="AB2" s="80"/>
    </row>
    <row r="3" spans="1:28" ht="14.25" customHeight="1">
      <c r="A3" s="80" t="s">
        <v>1296</v>
      </c>
      <c r="B3" s="80"/>
      <c r="C3" s="80"/>
      <c r="D3" s="80"/>
      <c r="E3" s="80"/>
      <c r="F3" s="80"/>
      <c r="G3" s="80"/>
      <c r="H3" s="80"/>
      <c r="I3" s="80"/>
      <c r="J3" s="80"/>
      <c r="K3" s="80"/>
      <c r="L3" s="80"/>
      <c r="M3" s="80"/>
      <c r="N3" s="80"/>
      <c r="O3" s="80"/>
      <c r="P3" s="80"/>
      <c r="Q3" s="80"/>
      <c r="R3" s="80"/>
      <c r="S3" s="80"/>
      <c r="T3" s="80"/>
      <c r="U3" s="80"/>
      <c r="V3" s="80"/>
      <c r="W3" s="80"/>
      <c r="X3" s="80"/>
      <c r="Y3" s="80"/>
      <c r="Z3" s="80"/>
      <c r="AA3" s="80"/>
      <c r="AB3" s="80"/>
    </row>
    <row r="4" spans="1:28" ht="14.25" customHeight="1">
      <c r="A4" s="80" t="s">
        <v>1297</v>
      </c>
      <c r="B4" s="80"/>
      <c r="C4" s="80"/>
      <c r="D4" s="80"/>
      <c r="E4" s="81"/>
      <c r="F4" s="80"/>
      <c r="G4" s="80"/>
      <c r="H4" s="80"/>
      <c r="I4" s="80"/>
      <c r="J4" s="80"/>
      <c r="K4" s="80"/>
      <c r="L4" s="80"/>
      <c r="M4" s="80"/>
      <c r="N4" s="80"/>
      <c r="O4" s="80"/>
      <c r="P4" s="80"/>
      <c r="Q4" s="80"/>
      <c r="R4" s="80"/>
      <c r="S4" s="80"/>
      <c r="T4" s="80"/>
      <c r="U4" s="80"/>
      <c r="V4" s="80"/>
      <c r="W4" s="80"/>
      <c r="X4" s="80"/>
      <c r="Y4" s="80"/>
      <c r="Z4" s="80"/>
      <c r="AA4" s="80"/>
      <c r="AB4" s="80"/>
    </row>
    <row r="5" spans="1:28" ht="18" customHeight="1">
      <c r="I5" s="82"/>
    </row>
    <row r="6" spans="1:28" ht="14.25" customHeight="1">
      <c r="A6" s="83"/>
      <c r="B6" s="192"/>
      <c r="C6" s="192"/>
      <c r="D6" s="84" t="s">
        <v>1165</v>
      </c>
      <c r="E6" s="84"/>
      <c r="F6" s="85"/>
      <c r="G6" s="85"/>
      <c r="H6" s="85"/>
      <c r="I6" s="84"/>
      <c r="J6" s="85"/>
      <c r="K6" s="83"/>
      <c r="L6" s="83"/>
      <c r="M6" s="83"/>
      <c r="N6" s="83"/>
      <c r="O6" s="83"/>
      <c r="P6" s="83"/>
      <c r="Q6" s="86"/>
      <c r="R6" s="83"/>
      <c r="S6" s="83"/>
      <c r="T6" s="83"/>
      <c r="U6" s="83"/>
      <c r="V6" s="83"/>
      <c r="W6" s="83"/>
      <c r="X6" s="83"/>
      <c r="Y6" s="83"/>
      <c r="Z6" s="83"/>
      <c r="AA6" s="83"/>
      <c r="AB6" s="83"/>
    </row>
    <row r="7" spans="1:28" ht="48" customHeight="1">
      <c r="D7" s="320" t="s">
        <v>1703</v>
      </c>
      <c r="E7" s="320"/>
      <c r="F7" s="320"/>
      <c r="G7" s="320"/>
      <c r="H7" s="34"/>
      <c r="I7" s="7"/>
      <c r="J7" s="7"/>
      <c r="K7" s="7"/>
      <c r="L7" s="7"/>
      <c r="Q7" s="61"/>
    </row>
    <row r="8" spans="1:28" ht="14.25" customHeight="1">
      <c r="A8" s="87"/>
      <c r="B8" s="193"/>
      <c r="C8" s="193"/>
      <c r="D8" s="88" t="s">
        <v>959</v>
      </c>
      <c r="E8" s="88"/>
      <c r="F8" s="88"/>
      <c r="G8" s="88"/>
      <c r="H8" s="88"/>
      <c r="I8" s="88"/>
      <c r="J8" s="88"/>
      <c r="K8" s="87"/>
      <c r="L8" s="87"/>
      <c r="M8" s="87"/>
      <c r="N8" s="87"/>
      <c r="O8" s="87"/>
      <c r="P8" s="87"/>
      <c r="Q8" s="87"/>
      <c r="R8" s="87"/>
      <c r="S8" s="87"/>
      <c r="T8" s="87"/>
      <c r="U8" s="87"/>
      <c r="V8" s="87"/>
      <c r="W8" s="87"/>
      <c r="X8" s="87"/>
      <c r="Y8" s="87"/>
      <c r="Z8" s="87"/>
      <c r="AA8" s="87"/>
      <c r="AB8" s="87"/>
    </row>
    <row r="9" spans="1:28" ht="14.25" customHeight="1">
      <c r="A9" s="140"/>
      <c r="B9" s="140"/>
      <c r="C9" s="140"/>
      <c r="D9" s="75" t="s">
        <v>1298</v>
      </c>
      <c r="E9" s="141"/>
      <c r="F9" s="141"/>
      <c r="G9" s="141"/>
      <c r="H9" s="141"/>
      <c r="I9" s="141"/>
      <c r="J9" s="141"/>
      <c r="K9" s="140"/>
      <c r="L9" s="140"/>
      <c r="M9" s="140"/>
      <c r="N9" s="140"/>
      <c r="O9" s="140"/>
      <c r="P9" s="140"/>
      <c r="Q9" s="140"/>
      <c r="R9" s="140"/>
      <c r="S9" s="140"/>
      <c r="T9" s="140"/>
      <c r="U9" s="140"/>
      <c r="V9" s="140"/>
      <c r="W9" s="140"/>
      <c r="X9" s="140"/>
      <c r="Y9" s="140"/>
      <c r="Z9" s="140"/>
      <c r="AA9" s="140"/>
      <c r="AB9" s="140"/>
    </row>
    <row r="10" spans="1:28" ht="14.25" customHeight="1"/>
    <row r="11" spans="1:28" ht="14.25" customHeight="1">
      <c r="A11" s="87"/>
      <c r="B11" s="193"/>
      <c r="C11" s="193"/>
      <c r="D11" s="88" t="s">
        <v>1006</v>
      </c>
      <c r="E11" s="88" t="s">
        <v>961</v>
      </c>
      <c r="F11" s="90" t="s">
        <v>962</v>
      </c>
      <c r="G11" s="91" t="s">
        <v>963</v>
      </c>
      <c r="H11" s="91" t="s">
        <v>1281</v>
      </c>
      <c r="I11" s="88" t="s">
        <v>965</v>
      </c>
      <c r="J11" s="87"/>
      <c r="K11" s="87"/>
      <c r="L11" s="87"/>
      <c r="M11" s="87"/>
      <c r="N11" s="87"/>
      <c r="O11" s="87"/>
      <c r="P11" s="87"/>
      <c r="Q11" s="87"/>
      <c r="R11" s="87"/>
      <c r="S11" s="87"/>
      <c r="T11" s="87"/>
      <c r="U11" s="87"/>
      <c r="V11" s="87"/>
      <c r="W11" s="87"/>
      <c r="X11" s="87"/>
      <c r="Y11" s="87"/>
      <c r="Z11" s="87"/>
      <c r="AA11" s="87"/>
      <c r="AB11" s="87"/>
    </row>
    <row r="12" spans="1:28" ht="48" customHeight="1">
      <c r="A12" s="322" t="s">
        <v>966</v>
      </c>
      <c r="B12" s="322"/>
      <c r="C12" s="322"/>
      <c r="D12" s="322"/>
      <c r="E12" s="73" t="s">
        <v>1299</v>
      </c>
      <c r="F12" s="207" t="s">
        <v>968</v>
      </c>
      <c r="G12" s="104">
        <f t="shared" ref="G12:G13" si="0">IF(F12="Sí",1,0)</f>
        <v>1</v>
      </c>
      <c r="H12" s="107" t="s">
        <v>1300</v>
      </c>
      <c r="I12" s="107"/>
    </row>
    <row r="13" spans="1:28" ht="57" customHeight="1">
      <c r="A13" s="324" t="s">
        <v>1010</v>
      </c>
      <c r="B13" s="324"/>
      <c r="C13" s="324"/>
      <c r="D13" s="324"/>
      <c r="E13" s="187" t="s">
        <v>1692</v>
      </c>
      <c r="F13" s="207" t="s">
        <v>968</v>
      </c>
      <c r="G13" s="104">
        <f t="shared" si="0"/>
        <v>1</v>
      </c>
      <c r="H13" s="107"/>
      <c r="I13" s="107"/>
    </row>
    <row r="14" spans="1:28" ht="32.25" customHeight="1">
      <c r="B14" s="324" t="s">
        <v>1012</v>
      </c>
      <c r="C14" s="324"/>
      <c r="D14" s="324"/>
      <c r="E14" s="73" t="s">
        <v>1097</v>
      </c>
      <c r="F14" s="207" t="s">
        <v>968</v>
      </c>
      <c r="G14" s="143"/>
    </row>
    <row r="15" spans="1:28" ht="52.5" customHeight="1">
      <c r="C15" s="324" t="s">
        <v>1186</v>
      </c>
      <c r="D15" s="324"/>
      <c r="E15" s="73" t="s">
        <v>983</v>
      </c>
      <c r="F15" s="207" t="s">
        <v>968</v>
      </c>
      <c r="G15" s="104">
        <f>IF(F15="Sí",(1/8),0)</f>
        <v>0.125</v>
      </c>
      <c r="H15" s="107" t="s">
        <v>984</v>
      </c>
    </row>
    <row r="16" spans="1:28" ht="14.25" customHeight="1">
      <c r="C16" s="324" t="s">
        <v>1187</v>
      </c>
      <c r="D16" s="324"/>
      <c r="E16" s="73" t="s">
        <v>986</v>
      </c>
      <c r="F16" s="207" t="s">
        <v>968</v>
      </c>
      <c r="G16" s="104">
        <f t="shared" ref="G16:G23" si="1">IF(F16="Sí",(1/8),0)</f>
        <v>0.125</v>
      </c>
    </row>
    <row r="17" spans="1:28" ht="62.7" customHeight="1">
      <c r="C17" s="324" t="s">
        <v>1188</v>
      </c>
      <c r="D17" s="324"/>
      <c r="E17" s="73" t="s">
        <v>988</v>
      </c>
      <c r="F17" s="207" t="s">
        <v>968</v>
      </c>
      <c r="G17" s="104">
        <f t="shared" si="1"/>
        <v>0.125</v>
      </c>
    </row>
    <row r="18" spans="1:28" ht="33" customHeight="1">
      <c r="C18" s="324" t="s">
        <v>1189</v>
      </c>
      <c r="D18" s="324"/>
      <c r="E18" s="73" t="s">
        <v>990</v>
      </c>
      <c r="F18" s="207" t="s">
        <v>991</v>
      </c>
      <c r="G18" s="143"/>
    </row>
    <row r="19" spans="1:28" ht="39.450000000000003" customHeight="1">
      <c r="D19" s="69" t="s">
        <v>1301</v>
      </c>
      <c r="E19" s="73" t="s">
        <v>993</v>
      </c>
      <c r="F19" s="207" t="s">
        <v>968</v>
      </c>
      <c r="G19" s="104">
        <f t="shared" si="1"/>
        <v>0.125</v>
      </c>
      <c r="H19" s="107" t="s">
        <v>984</v>
      </c>
      <c r="I19" s="107"/>
    </row>
    <row r="20" spans="1:28" ht="52.2" customHeight="1">
      <c r="C20" s="324" t="s">
        <v>1190</v>
      </c>
      <c r="D20" s="324"/>
      <c r="E20" s="73" t="s">
        <v>996</v>
      </c>
      <c r="F20" s="207" t="s">
        <v>997</v>
      </c>
      <c r="G20" s="104">
        <f>IF(F20="No",(1/8),0)</f>
        <v>0.125</v>
      </c>
    </row>
    <row r="21" spans="1:28" ht="70.2" customHeight="1">
      <c r="C21" s="324" t="s">
        <v>1191</v>
      </c>
      <c r="D21" s="324"/>
      <c r="E21" s="73" t="s">
        <v>1302</v>
      </c>
      <c r="F21" s="207" t="s">
        <v>968</v>
      </c>
      <c r="G21" s="104">
        <f t="shared" si="1"/>
        <v>0.125</v>
      </c>
    </row>
    <row r="22" spans="1:28" ht="34.950000000000003" customHeight="1">
      <c r="C22" s="324" t="s">
        <v>1192</v>
      </c>
      <c r="D22" s="324"/>
      <c r="E22" s="73" t="s">
        <v>1001</v>
      </c>
      <c r="F22" s="207" t="s">
        <v>968</v>
      </c>
      <c r="G22" s="104">
        <f t="shared" si="1"/>
        <v>0.125</v>
      </c>
    </row>
    <row r="23" spans="1:28" ht="40.200000000000003" customHeight="1">
      <c r="C23" s="324" t="s">
        <v>1193</v>
      </c>
      <c r="D23" s="324"/>
      <c r="E23" s="73" t="s">
        <v>1003</v>
      </c>
      <c r="F23" s="207" t="s">
        <v>968</v>
      </c>
      <c r="G23" s="104">
        <f t="shared" si="1"/>
        <v>0.125</v>
      </c>
    </row>
    <row r="24" spans="1:28" ht="52.5" customHeight="1">
      <c r="A24" s="324" t="s">
        <v>1303</v>
      </c>
      <c r="B24" s="324"/>
      <c r="C24" s="324"/>
      <c r="D24" s="324"/>
      <c r="E24" s="187" t="s">
        <v>1696</v>
      </c>
      <c r="F24" s="207" t="s">
        <v>968</v>
      </c>
      <c r="G24" s="104">
        <f>IF(F24="Sí",1,0)</f>
        <v>1</v>
      </c>
    </row>
    <row r="25" spans="1:28" ht="52.5" customHeight="1">
      <c r="A25" s="324" t="s">
        <v>1019</v>
      </c>
      <c r="B25" s="324"/>
      <c r="C25" s="324"/>
      <c r="D25" s="324"/>
      <c r="E25" s="187" t="s">
        <v>1697</v>
      </c>
      <c r="F25" s="207" t="s">
        <v>997</v>
      </c>
      <c r="G25" s="104">
        <f>IF(F25="Sí",1,0)</f>
        <v>0</v>
      </c>
    </row>
    <row r="26" spans="1:28" ht="78.75" customHeight="1">
      <c r="A26" s="325" t="s">
        <v>1304</v>
      </c>
      <c r="B26" s="325"/>
      <c r="C26" s="325"/>
      <c r="D26" s="325"/>
      <c r="E26" s="110" t="s">
        <v>1305</v>
      </c>
      <c r="F26" s="211" t="s">
        <v>968</v>
      </c>
      <c r="G26" s="124">
        <f>IF(F26="Sí",1,0)</f>
        <v>1</v>
      </c>
      <c r="H26" s="108"/>
      <c r="I26" s="108"/>
      <c r="J26" s="108"/>
      <c r="K26" s="108"/>
      <c r="L26" s="108"/>
      <c r="M26" s="108"/>
      <c r="N26" s="108"/>
      <c r="O26" s="108"/>
      <c r="P26" s="108"/>
      <c r="Q26" s="108"/>
      <c r="R26" s="108"/>
      <c r="S26" s="108"/>
      <c r="T26" s="108"/>
      <c r="U26" s="108"/>
      <c r="V26" s="108"/>
      <c r="W26" s="108"/>
      <c r="X26" s="108"/>
      <c r="Y26" s="108"/>
      <c r="Z26" s="108"/>
      <c r="AA26" s="108"/>
      <c r="AB26" s="108"/>
    </row>
    <row r="27" spans="1:28" ht="15.75" customHeight="1">
      <c r="E27" s="34"/>
      <c r="F27" s="34"/>
      <c r="G27" s="34"/>
      <c r="H27" s="34"/>
      <c r="I27" s="34"/>
      <c r="J27" s="34"/>
    </row>
    <row r="28" spans="1:28" ht="26.25" customHeight="1">
      <c r="A28" s="102"/>
      <c r="B28" s="194"/>
      <c r="C28" s="194"/>
      <c r="D28" s="145" t="s">
        <v>970</v>
      </c>
      <c r="E28" s="99"/>
      <c r="F28" s="145" t="str">
        <f>IF((SUM(G12:G26)&gt;=4), "Actividad que se ajusta a los Criterios Técnicos de Selección","Actividad que NO se ajusta a los Criterios Técnicos de Selección")</f>
        <v>Actividad que se ajusta a los Criterios Técnicos de Selección</v>
      </c>
      <c r="G28" s="145"/>
      <c r="H28" s="100"/>
      <c r="I28" s="101"/>
      <c r="J28" s="113"/>
      <c r="K28" s="113"/>
      <c r="L28" s="113"/>
    </row>
    <row r="29" spans="1:28" ht="21.75" customHeight="1">
      <c r="A29" s="102"/>
      <c r="B29" s="194"/>
      <c r="C29" s="194"/>
      <c r="D29" s="145" t="s">
        <v>971</v>
      </c>
      <c r="E29" s="99"/>
      <c r="F29" s="145" t="str">
        <f>IF(F28="Actividad que se ajusta a los Criterios Técnicos de Selección","Contribución sustancial a la Mitigación del Cambio Climático","La actividad no puede demostrar, total o parcialmente, la CS al objetivo 1")</f>
        <v>Contribución sustancial a la Mitigación del Cambio Climático</v>
      </c>
      <c r="G29" s="145"/>
      <c r="H29" s="114"/>
      <c r="I29" s="103"/>
      <c r="J29" s="113"/>
      <c r="K29" s="113"/>
      <c r="L29" s="113"/>
    </row>
    <row r="30" spans="1:28" ht="32.25" customHeight="1">
      <c r="E30" s="34"/>
      <c r="F30" s="34"/>
      <c r="G30" s="34"/>
      <c r="H30" s="34"/>
      <c r="I30" s="34"/>
      <c r="J30" s="34"/>
    </row>
    <row r="31" spans="1:28" ht="32.25" customHeight="1">
      <c r="E31" s="34"/>
      <c r="F31" s="34"/>
      <c r="G31" s="34"/>
      <c r="H31" s="34"/>
      <c r="I31" s="34"/>
      <c r="J31" s="34"/>
    </row>
    <row r="32" spans="1:28" ht="47.25" customHeight="1"/>
    <row r="33" ht="21.75" customHeight="1"/>
    <row r="34" ht="14.25" customHeight="1"/>
    <row r="35" ht="14.25" customHeight="1"/>
    <row r="36" ht="14.25" customHeight="1"/>
    <row r="37" ht="14.25" customHeight="1"/>
    <row r="38" ht="14.25" customHeight="1"/>
    <row r="39" ht="78" customHeight="1"/>
    <row r="40" ht="93" customHeight="1"/>
    <row r="41" ht="80.25" customHeight="1"/>
    <row r="42" ht="30"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15">
    <mergeCell ref="A26:D26"/>
    <mergeCell ref="C16:D16"/>
    <mergeCell ref="C17:D17"/>
    <mergeCell ref="C18:D18"/>
    <mergeCell ref="C20:D20"/>
    <mergeCell ref="C21:D21"/>
    <mergeCell ref="D7:G7"/>
    <mergeCell ref="C22:D22"/>
    <mergeCell ref="C23:D23"/>
    <mergeCell ref="A24:D24"/>
    <mergeCell ref="A25:D25"/>
    <mergeCell ref="A12:D12"/>
    <mergeCell ref="A13:D13"/>
    <mergeCell ref="B14:D14"/>
    <mergeCell ref="C15:D15"/>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Selecciona una opción" xr:uid="{00000000-0002-0000-2900-000000000000}">
          <x14:formula1>
            <xm:f>Respuesta!$A$2:$A$4</xm:f>
          </x14:formula1>
          <xm:sqref>K28:K29 G14 F12:F17 F19:F26</xm:sqref>
        </x14:dataValidation>
        <x14:dataValidation type="list" allowBlank="1" showInputMessage="1" showErrorMessage="1" prompt="Selecciona una opción" xr:uid="{00000000-0002-0000-2900-000001000000}">
          <x14:formula1>
            <xm:f>Respuesta!$A$5:$A$7</xm:f>
          </x14:formula1>
          <xm:sqref>F18:G18</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Z998"/>
  <sheetViews>
    <sheetView showGridLines="0" zoomScale="40" zoomScaleNormal="40" workbookViewId="0">
      <pane ySplit="4" topLeftCell="A5" activePane="bottomLeft" state="frozen"/>
      <selection pane="bottomLeft" activeCell="A8" sqref="A8:XFD9"/>
    </sheetView>
  </sheetViews>
  <sheetFormatPr baseColWidth="10" defaultColWidth="14.44140625" defaultRowHeight="15" customHeight="1"/>
  <cols>
    <col min="1" max="1" width="6" customWidth="1"/>
    <col min="2" max="2" width="9.44140625" customWidth="1"/>
    <col min="3" max="3" width="93.6640625" customWidth="1"/>
    <col min="4" max="4" width="63.5546875" customWidth="1"/>
    <col min="5" max="5" width="45.5546875" customWidth="1"/>
    <col min="6" max="6" width="36" customWidth="1"/>
    <col min="7" max="7" width="34.44140625" customWidth="1"/>
    <col min="8" max="8" width="20.5546875" customWidth="1"/>
    <col min="9" max="9" width="43.5546875" customWidth="1"/>
    <col min="10" max="10" width="43.33203125" customWidth="1"/>
    <col min="11" max="11" width="56.33203125" customWidth="1"/>
    <col min="12" max="12" width="30.33203125" customWidth="1"/>
    <col min="13"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1306</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1307</v>
      </c>
      <c r="B4" s="80"/>
      <c r="C4" s="81"/>
      <c r="D4" s="80"/>
      <c r="E4" s="80"/>
      <c r="F4" s="80"/>
      <c r="G4" s="80"/>
      <c r="H4" s="80"/>
      <c r="I4" s="80"/>
      <c r="J4" s="80"/>
      <c r="K4" s="80"/>
      <c r="L4" s="80"/>
      <c r="M4" s="80"/>
      <c r="N4" s="80"/>
      <c r="O4" s="80"/>
      <c r="P4" s="80"/>
      <c r="Q4" s="80"/>
      <c r="R4" s="80"/>
      <c r="S4" s="80"/>
      <c r="T4" s="80"/>
      <c r="U4" s="80"/>
      <c r="V4" s="80"/>
      <c r="W4" s="80"/>
      <c r="X4" s="80"/>
      <c r="Y4" s="80"/>
      <c r="Z4" s="80"/>
    </row>
    <row r="5" spans="1:26" ht="18" customHeight="1">
      <c r="F5" s="82"/>
    </row>
    <row r="6" spans="1:26" ht="14.25" customHeight="1">
      <c r="A6" s="83"/>
      <c r="B6" s="84" t="s">
        <v>1165</v>
      </c>
      <c r="C6" s="84"/>
      <c r="D6" s="85"/>
      <c r="E6" s="85"/>
      <c r="F6" s="84"/>
      <c r="G6" s="85"/>
      <c r="H6" s="83"/>
      <c r="I6" s="83"/>
      <c r="J6" s="83"/>
      <c r="K6" s="83"/>
      <c r="L6" s="83"/>
      <c r="M6" s="83"/>
      <c r="N6" s="86"/>
      <c r="O6" s="83"/>
      <c r="P6" s="83"/>
      <c r="Q6" s="83"/>
      <c r="R6" s="83"/>
      <c r="S6" s="83"/>
      <c r="T6" s="83"/>
      <c r="U6" s="83"/>
      <c r="V6" s="83"/>
      <c r="W6" s="83"/>
      <c r="X6" s="83"/>
      <c r="Y6" s="83"/>
      <c r="Z6" s="83"/>
    </row>
    <row r="7" spans="1:26" ht="48.45" customHeight="1">
      <c r="B7" s="320" t="s">
        <v>1701</v>
      </c>
      <c r="C7" s="320"/>
      <c r="D7" s="320"/>
      <c r="E7" s="320"/>
      <c r="F7" s="7"/>
      <c r="G7" s="7"/>
      <c r="H7" s="7"/>
      <c r="I7" s="7"/>
      <c r="N7" s="61"/>
    </row>
    <row r="8" spans="1:26" ht="14.25" customHeight="1">
      <c r="A8" s="87"/>
      <c r="B8" s="88" t="s">
        <v>959</v>
      </c>
      <c r="C8" s="88"/>
      <c r="D8" s="88"/>
      <c r="E8" s="88"/>
      <c r="F8" s="88"/>
      <c r="G8" s="88"/>
      <c r="H8" s="87"/>
      <c r="I8" s="87"/>
      <c r="J8" s="87"/>
      <c r="K8" s="87"/>
      <c r="L8" s="87"/>
      <c r="M8" s="87"/>
      <c r="N8" s="87"/>
      <c r="O8" s="87"/>
      <c r="P8" s="87"/>
      <c r="Q8" s="87"/>
      <c r="R8" s="87"/>
      <c r="S8" s="87"/>
      <c r="T8" s="87"/>
      <c r="U8" s="87"/>
      <c r="V8" s="87"/>
      <c r="W8" s="87"/>
      <c r="X8" s="87"/>
      <c r="Y8" s="87"/>
      <c r="Z8" s="87"/>
    </row>
    <row r="9" spans="1:26" ht="14.25" customHeight="1">
      <c r="A9" s="140"/>
      <c r="B9" s="141"/>
      <c r="C9" s="141"/>
      <c r="D9" s="141"/>
      <c r="E9" s="141"/>
      <c r="F9" s="141"/>
      <c r="G9" s="141"/>
      <c r="H9" s="140"/>
      <c r="I9" s="140"/>
      <c r="J9" s="140"/>
      <c r="K9" s="140"/>
      <c r="L9" s="140"/>
      <c r="M9" s="140"/>
      <c r="N9" s="140"/>
      <c r="O9" s="140"/>
      <c r="P9" s="140"/>
      <c r="Q9" s="140"/>
      <c r="R9" s="140"/>
      <c r="S9" s="140"/>
      <c r="T9" s="140"/>
      <c r="U9" s="140"/>
      <c r="V9" s="140"/>
      <c r="W9" s="140"/>
      <c r="X9" s="140"/>
      <c r="Y9" s="140"/>
      <c r="Z9" s="140"/>
    </row>
    <row r="10" spans="1:26" ht="14.25" customHeight="1"/>
    <row r="11" spans="1:26" ht="14.25" customHeight="1">
      <c r="A11" s="87"/>
      <c r="B11" s="88" t="s">
        <v>1006</v>
      </c>
      <c r="C11" s="88" t="s">
        <v>961</v>
      </c>
      <c r="D11" s="90" t="s">
        <v>962</v>
      </c>
      <c r="E11" s="91" t="s">
        <v>963</v>
      </c>
      <c r="F11" s="91" t="s">
        <v>964</v>
      </c>
      <c r="G11" s="88" t="s">
        <v>965</v>
      </c>
      <c r="H11" s="88"/>
      <c r="I11" s="87"/>
      <c r="J11" s="87"/>
      <c r="K11" s="87"/>
      <c r="L11" s="87"/>
      <c r="M11" s="87"/>
      <c r="N11" s="87"/>
      <c r="O11" s="87"/>
      <c r="P11" s="87"/>
      <c r="Q11" s="87"/>
      <c r="R11" s="87"/>
      <c r="S11" s="87"/>
      <c r="T11" s="87"/>
      <c r="U11" s="87"/>
      <c r="V11" s="87"/>
      <c r="W11" s="87"/>
      <c r="X11" s="87"/>
      <c r="Y11" s="87"/>
      <c r="Z11" s="87"/>
    </row>
    <row r="12" spans="1:26" ht="50.7" customHeight="1">
      <c r="A12" s="322" t="s">
        <v>966</v>
      </c>
      <c r="B12" s="322"/>
      <c r="C12" s="73" t="s">
        <v>1308</v>
      </c>
      <c r="D12" s="207" t="s">
        <v>968</v>
      </c>
      <c r="E12" s="104">
        <f>IF(D12="Sí",1,0)</f>
        <v>1</v>
      </c>
      <c r="F12" s="61" t="s">
        <v>1309</v>
      </c>
      <c r="G12" s="107"/>
      <c r="H12" s="132"/>
    </row>
    <row r="13" spans="1:26" ht="39" customHeight="1">
      <c r="A13" s="324" t="s">
        <v>1010</v>
      </c>
      <c r="B13" s="324"/>
      <c r="C13" s="73" t="s">
        <v>1310</v>
      </c>
      <c r="D13" s="207" t="s">
        <v>997</v>
      </c>
      <c r="E13" s="104">
        <f>IF(D13="Sí",1,0)</f>
        <v>0</v>
      </c>
      <c r="F13" s="61" t="s">
        <v>1309</v>
      </c>
      <c r="G13" s="107"/>
      <c r="H13" s="132"/>
    </row>
    <row r="14" spans="1:26" ht="79.5" customHeight="1">
      <c r="A14" s="324" t="s">
        <v>1014</v>
      </c>
      <c r="B14" s="324"/>
      <c r="C14" s="73" t="s">
        <v>1311</v>
      </c>
      <c r="D14" s="207" t="s">
        <v>968</v>
      </c>
      <c r="E14" s="104">
        <f>IF(D14="Sí",1,0)</f>
        <v>1</v>
      </c>
      <c r="G14" s="107"/>
      <c r="H14" s="132"/>
    </row>
    <row r="15" spans="1:26" ht="39" customHeight="1">
      <c r="A15" s="324" t="s">
        <v>1019</v>
      </c>
      <c r="B15" s="324"/>
      <c r="C15" s="73" t="s">
        <v>1203</v>
      </c>
      <c r="D15" s="207" t="s">
        <v>968</v>
      </c>
      <c r="E15" s="104"/>
      <c r="F15" s="107"/>
      <c r="G15" s="107"/>
      <c r="H15" s="132"/>
    </row>
    <row r="16" spans="1:26" ht="52.5" customHeight="1">
      <c r="B16" s="69" t="s">
        <v>1207</v>
      </c>
      <c r="C16" s="73" t="s">
        <v>1264</v>
      </c>
      <c r="D16" s="207" t="s">
        <v>968</v>
      </c>
      <c r="E16" s="104">
        <f t="shared" ref="E16:E17" si="0">IF(D16="Sí",0.5,0)</f>
        <v>0.5</v>
      </c>
      <c r="F16" s="104"/>
      <c r="H16" s="132"/>
    </row>
    <row r="17" spans="1:26" ht="63" customHeight="1">
      <c r="A17" s="108"/>
      <c r="B17" s="109" t="s">
        <v>1265</v>
      </c>
      <c r="C17" s="110" t="s">
        <v>1205</v>
      </c>
      <c r="D17" s="211" t="s">
        <v>968</v>
      </c>
      <c r="E17" s="124">
        <f t="shared" si="0"/>
        <v>0.5</v>
      </c>
      <c r="F17" s="111"/>
      <c r="G17" s="108"/>
      <c r="H17" s="108"/>
      <c r="I17" s="108"/>
      <c r="J17" s="108"/>
      <c r="K17" s="108"/>
      <c r="L17" s="108"/>
      <c r="M17" s="108"/>
      <c r="N17" s="108"/>
      <c r="O17" s="108"/>
      <c r="P17" s="108"/>
      <c r="Q17" s="108"/>
      <c r="R17" s="108"/>
      <c r="S17" s="108"/>
      <c r="T17" s="108"/>
      <c r="U17" s="108"/>
      <c r="V17" s="108"/>
      <c r="W17" s="108"/>
      <c r="X17" s="108"/>
      <c r="Y17" s="108"/>
      <c r="Z17" s="108"/>
    </row>
    <row r="18" spans="1:26" ht="15.75" customHeight="1">
      <c r="C18" s="34"/>
      <c r="D18" s="34"/>
      <c r="E18" s="34"/>
      <c r="F18" s="34"/>
      <c r="G18" s="34"/>
    </row>
    <row r="19" spans="1:26" ht="26.25" customHeight="1">
      <c r="A19" s="102"/>
      <c r="B19" s="145" t="s">
        <v>970</v>
      </c>
      <c r="C19" s="99"/>
      <c r="D19" s="145" t="str">
        <f>IF((SUM(E12:E17)&gt;=3), "Actividad que se ajusta a los Criterios Técnicos de Selección","Actividad que NO se ajusta a los Criterios Técnicos de Selección")</f>
        <v>Actividad que se ajusta a los Criterios Técnicos de Selección</v>
      </c>
      <c r="E19" s="145"/>
      <c r="F19" s="100"/>
      <c r="G19" s="101"/>
      <c r="H19" s="113"/>
      <c r="I19" s="113"/>
      <c r="J19" s="113"/>
    </row>
    <row r="20" spans="1:26" ht="21.75" customHeight="1">
      <c r="A20" s="102"/>
      <c r="B20" s="145" t="s">
        <v>971</v>
      </c>
      <c r="C20" s="99"/>
      <c r="D20" s="145" t="str">
        <f>IF(D19="Actividad que se ajusta a los Criterios Técnicos de Selección","Contribución sustnacial a la Mitigación del Cambio Climático","La actividad no puede demostrar, total o parcialmente, la CS al objetivo 1")</f>
        <v>Contribución sustnacial a la Mitigación del Cambio Climático</v>
      </c>
      <c r="E20" s="145"/>
      <c r="F20" s="114"/>
      <c r="G20" s="103"/>
      <c r="H20" s="113"/>
      <c r="I20" s="113"/>
      <c r="J20" s="113"/>
    </row>
    <row r="21" spans="1:26" ht="32.25" customHeight="1">
      <c r="C21" s="34"/>
      <c r="D21" s="34"/>
      <c r="E21" s="34"/>
      <c r="F21" s="34"/>
      <c r="G21" s="34"/>
    </row>
    <row r="22" spans="1:26" ht="32.25" customHeight="1">
      <c r="C22" s="34"/>
      <c r="D22" s="34"/>
      <c r="E22" s="34"/>
      <c r="F22" s="34"/>
      <c r="G22" s="34"/>
    </row>
    <row r="23" spans="1:26" ht="47.25" customHeight="1"/>
    <row r="24" spans="1:26" ht="21.75" customHeight="1"/>
    <row r="25" spans="1:26" ht="14.25" customHeight="1"/>
    <row r="26" spans="1:26" ht="14.25" customHeight="1"/>
    <row r="27" spans="1:26" ht="14.25" customHeight="1"/>
    <row r="28" spans="1:26" ht="14.25" customHeight="1"/>
    <row r="29" spans="1:26" ht="14.25" customHeight="1"/>
    <row r="30" spans="1:26" ht="78" customHeight="1"/>
    <row r="31" spans="1:26" ht="93" customHeight="1"/>
    <row r="32" spans="1:26" ht="80.25" customHeight="1"/>
    <row r="33" ht="30"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5">
    <mergeCell ref="B7:E7"/>
    <mergeCell ref="A12:B12"/>
    <mergeCell ref="A13:B13"/>
    <mergeCell ref="A14:B14"/>
    <mergeCell ref="A15:B15"/>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2A00-000000000000}">
          <x14:formula1>
            <xm:f>Respuesta!$A$2:$A$4</xm:f>
          </x14:formula1>
          <xm:sqref>D12:D17 I19:I20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Z998"/>
  <sheetViews>
    <sheetView showGridLines="0" zoomScale="55" zoomScaleNormal="55" workbookViewId="0">
      <pane ySplit="4" topLeftCell="A5" activePane="bottomLeft" state="frozen"/>
      <selection pane="bottomLeft" activeCell="D12" sqref="D12"/>
    </sheetView>
  </sheetViews>
  <sheetFormatPr baseColWidth="10" defaultColWidth="14.44140625" defaultRowHeight="15" customHeight="1"/>
  <cols>
    <col min="1" max="1" width="6" customWidth="1"/>
    <col min="2" max="2" width="9.44140625" customWidth="1"/>
    <col min="3" max="3" width="79.6640625" customWidth="1"/>
    <col min="4" max="5" width="63.5546875" customWidth="1"/>
    <col min="6" max="6" width="45.5546875" customWidth="1"/>
    <col min="7" max="7" width="36" customWidth="1"/>
    <col min="8" max="8" width="34.44140625" customWidth="1"/>
    <col min="9" max="9" width="20.5546875" customWidth="1"/>
    <col min="10" max="10" width="43.554687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1312</v>
      </c>
      <c r="B3" s="80"/>
      <c r="C3" s="81"/>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1313</v>
      </c>
      <c r="B4" s="80"/>
      <c r="C4" s="81"/>
      <c r="D4" s="80"/>
      <c r="E4" s="80"/>
      <c r="F4" s="80"/>
      <c r="G4" s="80"/>
      <c r="H4" s="80"/>
      <c r="I4" s="80"/>
      <c r="J4" s="80"/>
      <c r="K4" s="80"/>
      <c r="L4" s="80"/>
      <c r="M4" s="80"/>
      <c r="N4" s="80"/>
      <c r="O4" s="80"/>
      <c r="P4" s="80"/>
      <c r="Q4" s="80"/>
      <c r="R4" s="80"/>
      <c r="S4" s="80"/>
      <c r="T4" s="80"/>
      <c r="U4" s="80"/>
      <c r="V4" s="80"/>
      <c r="W4" s="80"/>
      <c r="X4" s="80"/>
      <c r="Y4" s="80"/>
      <c r="Z4" s="80"/>
    </row>
    <row r="5" spans="1:26" ht="18" customHeight="1">
      <c r="G5" s="82"/>
    </row>
    <row r="6" spans="1:26" ht="14.25" customHeight="1">
      <c r="A6" s="83"/>
      <c r="B6" s="84" t="s">
        <v>1165</v>
      </c>
      <c r="C6" s="84"/>
      <c r="D6" s="85"/>
      <c r="E6" s="85"/>
      <c r="F6" s="85"/>
      <c r="G6" s="84"/>
      <c r="H6" s="85"/>
      <c r="I6" s="83"/>
      <c r="J6" s="83"/>
      <c r="K6" s="83"/>
      <c r="L6" s="83"/>
      <c r="M6" s="83"/>
      <c r="N6" s="83"/>
      <c r="O6" s="86"/>
      <c r="P6" s="83"/>
      <c r="Q6" s="83"/>
      <c r="R6" s="83"/>
      <c r="S6" s="83"/>
      <c r="T6" s="83"/>
      <c r="U6" s="83"/>
      <c r="V6" s="83"/>
      <c r="W6" s="83"/>
      <c r="X6" s="83"/>
      <c r="Y6" s="83"/>
      <c r="Z6" s="83"/>
    </row>
    <row r="7" spans="1:26" ht="18" customHeight="1">
      <c r="B7" s="7" t="s">
        <v>974</v>
      </c>
      <c r="C7" s="7"/>
      <c r="D7" s="7"/>
      <c r="E7" s="7"/>
      <c r="F7" s="34"/>
      <c r="G7" s="7"/>
      <c r="H7" s="7"/>
      <c r="I7" s="7"/>
      <c r="J7" s="7"/>
      <c r="O7" s="61"/>
    </row>
    <row r="8" spans="1:26" ht="14.25" customHeight="1">
      <c r="A8" s="87"/>
      <c r="B8" s="88" t="s">
        <v>959</v>
      </c>
      <c r="C8" s="88"/>
      <c r="D8" s="88"/>
      <c r="E8" s="88"/>
      <c r="F8" s="88"/>
      <c r="G8" s="88"/>
      <c r="H8" s="88"/>
      <c r="I8" s="87"/>
      <c r="J8" s="87"/>
      <c r="K8" s="87"/>
      <c r="L8" s="87"/>
      <c r="M8" s="87"/>
      <c r="N8" s="87"/>
      <c r="O8" s="87"/>
      <c r="P8" s="87"/>
      <c r="Q8" s="87"/>
      <c r="R8" s="87"/>
      <c r="S8" s="87"/>
      <c r="T8" s="87"/>
      <c r="U8" s="87"/>
      <c r="V8" s="87"/>
      <c r="W8" s="87"/>
      <c r="X8" s="87"/>
      <c r="Y8" s="87"/>
      <c r="Z8" s="87"/>
    </row>
    <row r="9" spans="1:26" ht="14.25" customHeight="1">
      <c r="A9" s="140"/>
      <c r="B9" s="141"/>
      <c r="C9" s="141"/>
      <c r="D9" s="141"/>
      <c r="E9" s="141"/>
      <c r="F9" s="141"/>
      <c r="G9" s="141"/>
      <c r="H9" s="141"/>
      <c r="I9" s="140"/>
      <c r="J9" s="140"/>
      <c r="K9" s="140"/>
      <c r="L9" s="140"/>
      <c r="M9" s="140"/>
      <c r="N9" s="140"/>
      <c r="O9" s="140"/>
      <c r="P9" s="140"/>
      <c r="Q9" s="140"/>
      <c r="R9" s="140"/>
      <c r="S9" s="140"/>
      <c r="T9" s="140"/>
      <c r="U9" s="140"/>
      <c r="V9" s="140"/>
      <c r="W9" s="140"/>
      <c r="X9" s="140"/>
      <c r="Y9" s="140"/>
      <c r="Z9" s="140"/>
    </row>
    <row r="10" spans="1:26" ht="14.25" customHeight="1"/>
    <row r="11" spans="1:26" ht="14.25" customHeight="1">
      <c r="A11" s="87"/>
      <c r="B11" s="88" t="s">
        <v>1006</v>
      </c>
      <c r="C11" s="88" t="s">
        <v>961</v>
      </c>
      <c r="D11" s="90" t="s">
        <v>962</v>
      </c>
      <c r="E11" s="91" t="s">
        <v>963</v>
      </c>
      <c r="F11" s="91" t="s">
        <v>1281</v>
      </c>
      <c r="G11" s="88" t="s">
        <v>965</v>
      </c>
      <c r="H11" s="87"/>
      <c r="I11" s="87"/>
      <c r="J11" s="87"/>
      <c r="K11" s="87"/>
      <c r="L11" s="87"/>
      <c r="M11" s="87"/>
      <c r="N11" s="87"/>
      <c r="O11" s="87"/>
      <c r="P11" s="87"/>
      <c r="Q11" s="87"/>
      <c r="R11" s="87"/>
      <c r="S11" s="87"/>
      <c r="T11" s="87"/>
      <c r="U11" s="87"/>
      <c r="V11" s="87"/>
      <c r="W11" s="87"/>
      <c r="X11" s="87"/>
      <c r="Y11" s="87"/>
      <c r="Z11" s="87"/>
    </row>
    <row r="12" spans="1:26" ht="39" customHeight="1">
      <c r="A12" s="92"/>
      <c r="B12" s="93" t="s">
        <v>966</v>
      </c>
      <c r="C12" s="94" t="s">
        <v>1314</v>
      </c>
      <c r="D12" s="209" t="s">
        <v>997</v>
      </c>
      <c r="E12" s="95">
        <f>IF(D12="Sí",1,0)</f>
        <v>0</v>
      </c>
      <c r="F12" s="96"/>
      <c r="G12" s="96"/>
      <c r="H12" s="92"/>
      <c r="I12" s="92"/>
      <c r="J12" s="92"/>
      <c r="K12" s="92"/>
      <c r="L12" s="92"/>
      <c r="M12" s="92"/>
      <c r="N12" s="92"/>
      <c r="O12" s="92"/>
      <c r="P12" s="92"/>
      <c r="Q12" s="92"/>
      <c r="R12" s="92"/>
      <c r="S12" s="92"/>
      <c r="T12" s="92"/>
      <c r="U12" s="92"/>
      <c r="V12" s="92"/>
      <c r="W12" s="92"/>
      <c r="X12" s="92"/>
      <c r="Y12" s="92"/>
      <c r="Z12" s="92"/>
    </row>
    <row r="13" spans="1:26" ht="15.75" customHeight="1">
      <c r="C13" s="34"/>
      <c r="D13" s="34"/>
      <c r="E13" s="34"/>
      <c r="F13" s="34"/>
      <c r="G13" s="34"/>
      <c r="H13" s="34"/>
    </row>
    <row r="14" spans="1:26" ht="26.25" customHeight="1">
      <c r="A14" s="102"/>
      <c r="B14" s="145" t="s">
        <v>970</v>
      </c>
      <c r="C14" s="99"/>
      <c r="D14" s="145" t="str">
        <f>IF((SUM(E12)=1), "Actividad que se ajusta a los Criterios Técnicos de Selección","Actividad que NO se ajusta a los Criterios Técnicos de Selección")</f>
        <v>Actividad que NO se ajusta a los Criterios Técnicos de Selección</v>
      </c>
      <c r="E14" s="145"/>
      <c r="F14" s="100"/>
      <c r="G14" s="101"/>
      <c r="H14" s="113"/>
      <c r="I14" s="113"/>
      <c r="J14" s="113"/>
    </row>
    <row r="15" spans="1:26" ht="21.75" customHeight="1">
      <c r="A15" s="102"/>
      <c r="B15" s="145" t="s">
        <v>971</v>
      </c>
      <c r="C15" s="99"/>
      <c r="D15" s="145" t="str">
        <f>IF((D14="Actividad que se ajusta a los Criterios Técnicos de Selección"),"Contribución sustancial a la Mitigación del Cambio Climático","La actividad no puede demostrar, total o parcialmente, la CS al objetivo 1")</f>
        <v>La actividad no puede demostrar, total o parcialmente, la CS al objetivo 1</v>
      </c>
      <c r="E15" s="145"/>
      <c r="F15" s="114"/>
      <c r="G15" s="103"/>
      <c r="H15" s="113"/>
      <c r="I15" s="113"/>
      <c r="J15" s="113"/>
    </row>
    <row r="16" spans="1:26" ht="32.25" customHeight="1">
      <c r="C16" s="34"/>
      <c r="D16" s="34"/>
      <c r="E16" s="34"/>
      <c r="F16" s="34"/>
      <c r="G16" s="34"/>
      <c r="H16" s="34"/>
    </row>
    <row r="17" spans="3:8" ht="32.25" customHeight="1">
      <c r="C17" s="34"/>
      <c r="D17" s="34"/>
      <c r="E17" s="34"/>
      <c r="F17" s="34"/>
      <c r="G17" s="34"/>
      <c r="H17" s="34"/>
    </row>
    <row r="18" spans="3:8" ht="47.25" customHeight="1"/>
    <row r="19" spans="3:8" ht="21.75" customHeight="1"/>
    <row r="20" spans="3:8" ht="14.25" customHeight="1"/>
    <row r="21" spans="3:8" ht="14.25" customHeight="1"/>
    <row r="22" spans="3:8" ht="14.25" customHeight="1"/>
    <row r="23" spans="3:8" ht="14.25" customHeight="1"/>
    <row r="24" spans="3:8" ht="14.25" customHeight="1"/>
    <row r="25" spans="3:8" ht="78" customHeight="1"/>
    <row r="26" spans="3:8" ht="93" customHeight="1"/>
    <row r="27" spans="3:8" ht="80.25" customHeight="1"/>
    <row r="28" spans="3:8" ht="30" customHeight="1"/>
    <row r="29" spans="3:8" ht="14.25" customHeight="1"/>
    <row r="30" spans="3:8" ht="14.25" customHeight="1"/>
    <row r="31" spans="3:8" ht="14.25" customHeight="1"/>
    <row r="32" spans="3:8"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2B00-000000000000}">
          <x14:formula1>
            <xm:f>Respuesta!$A$2:$A$4</xm:f>
          </x14:formula1>
          <xm:sqref>D12 I14:I15</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Z998"/>
  <sheetViews>
    <sheetView showGridLines="0" zoomScale="55" zoomScaleNormal="55" workbookViewId="0">
      <pane ySplit="4" topLeftCell="A5" activePane="bottomLeft" state="frozen"/>
      <selection pane="bottomLeft" activeCell="A8" sqref="A8:XFD9"/>
    </sheetView>
  </sheetViews>
  <sheetFormatPr baseColWidth="10" defaultColWidth="14.44140625" defaultRowHeight="15" customHeight="1"/>
  <cols>
    <col min="1" max="1" width="6" customWidth="1"/>
    <col min="2" max="2" width="9.44140625" customWidth="1"/>
    <col min="3" max="3" width="79.6640625" customWidth="1"/>
    <col min="4" max="5" width="63.5546875" customWidth="1"/>
    <col min="6" max="6" width="54.33203125" customWidth="1"/>
    <col min="7" max="7" width="36" customWidth="1"/>
    <col min="8" max="8" width="34.44140625" customWidth="1"/>
    <col min="9" max="9" width="20.5546875" customWidth="1"/>
    <col min="10" max="10" width="43.554687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1315</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1316</v>
      </c>
      <c r="B4" s="80"/>
      <c r="C4" s="81"/>
      <c r="D4" s="80"/>
      <c r="E4" s="80"/>
      <c r="F4" s="80"/>
      <c r="G4" s="80"/>
      <c r="H4" s="80"/>
      <c r="I4" s="80"/>
      <c r="J4" s="80"/>
      <c r="K4" s="80"/>
      <c r="L4" s="80"/>
      <c r="M4" s="80"/>
      <c r="N4" s="80"/>
      <c r="O4" s="80"/>
      <c r="P4" s="80"/>
      <c r="Q4" s="80"/>
      <c r="R4" s="80"/>
      <c r="S4" s="80"/>
      <c r="T4" s="80"/>
      <c r="U4" s="80"/>
      <c r="V4" s="80"/>
      <c r="W4" s="80"/>
      <c r="X4" s="80"/>
      <c r="Y4" s="80"/>
      <c r="Z4" s="80"/>
    </row>
    <row r="5" spans="1:26" ht="18" customHeight="1">
      <c r="G5" s="82"/>
    </row>
    <row r="6" spans="1:26" ht="14.25" customHeight="1">
      <c r="A6" s="83"/>
      <c r="B6" s="84" t="s">
        <v>1165</v>
      </c>
      <c r="C6" s="84"/>
      <c r="D6" s="85"/>
      <c r="E6" s="85"/>
      <c r="F6" s="85"/>
      <c r="G6" s="84"/>
      <c r="H6" s="85"/>
      <c r="I6" s="83"/>
      <c r="J6" s="83"/>
      <c r="K6" s="83"/>
      <c r="L6" s="83"/>
      <c r="M6" s="83"/>
      <c r="N6" s="83"/>
      <c r="O6" s="86"/>
      <c r="P6" s="83"/>
      <c r="Q6" s="83"/>
      <c r="R6" s="83"/>
      <c r="S6" s="83"/>
      <c r="T6" s="83"/>
      <c r="U6" s="83"/>
      <c r="V6" s="83"/>
      <c r="W6" s="83"/>
      <c r="X6" s="83"/>
      <c r="Y6" s="83"/>
      <c r="Z6" s="83"/>
    </row>
    <row r="7" spans="1:26" ht="36" customHeight="1">
      <c r="B7" s="320" t="s">
        <v>1702</v>
      </c>
      <c r="C7" s="320"/>
      <c r="D7" s="320"/>
      <c r="E7" s="320"/>
      <c r="F7" s="34"/>
      <c r="G7" s="7"/>
      <c r="H7" s="7"/>
      <c r="I7" s="7"/>
      <c r="J7" s="7"/>
      <c r="O7" s="61"/>
    </row>
    <row r="8" spans="1:26" ht="14.25" customHeight="1">
      <c r="A8" s="87"/>
      <c r="B8" s="88" t="s">
        <v>959</v>
      </c>
      <c r="C8" s="88"/>
      <c r="D8" s="88"/>
      <c r="E8" s="88"/>
      <c r="F8" s="88"/>
      <c r="G8" s="88"/>
      <c r="H8" s="88"/>
      <c r="I8" s="87"/>
      <c r="J8" s="87"/>
      <c r="K8" s="87"/>
      <c r="L8" s="87"/>
      <c r="M8" s="87"/>
      <c r="N8" s="87"/>
      <c r="O8" s="87"/>
      <c r="P8" s="87"/>
      <c r="Q8" s="87"/>
      <c r="R8" s="87"/>
      <c r="S8" s="87"/>
      <c r="T8" s="87"/>
      <c r="U8" s="87"/>
      <c r="V8" s="87"/>
      <c r="W8" s="87"/>
      <c r="X8" s="87"/>
      <c r="Y8" s="87"/>
      <c r="Z8" s="87"/>
    </row>
    <row r="9" spans="1:26" ht="14.25" customHeight="1">
      <c r="A9" s="140"/>
      <c r="B9" s="75" t="s">
        <v>1128</v>
      </c>
      <c r="C9" s="141"/>
      <c r="D9" s="141"/>
      <c r="E9" s="141"/>
      <c r="F9" s="141"/>
      <c r="G9" s="141"/>
      <c r="H9" s="141"/>
      <c r="I9" s="140"/>
      <c r="J9" s="140"/>
      <c r="K9" s="140"/>
      <c r="L9" s="140"/>
      <c r="M9" s="140"/>
      <c r="N9" s="140"/>
      <c r="O9" s="140"/>
      <c r="P9" s="140"/>
      <c r="Q9" s="140"/>
      <c r="R9" s="140"/>
      <c r="S9" s="140"/>
      <c r="T9" s="140"/>
      <c r="U9" s="140"/>
      <c r="V9" s="140"/>
      <c r="W9" s="140"/>
      <c r="X9" s="140"/>
      <c r="Y9" s="140"/>
      <c r="Z9" s="140"/>
    </row>
    <row r="10" spans="1:26" ht="14.25" customHeight="1"/>
    <row r="11" spans="1:26" ht="14.25" customHeight="1">
      <c r="A11" s="87"/>
      <c r="B11" s="88" t="s">
        <v>1006</v>
      </c>
      <c r="C11" s="88" t="s">
        <v>961</v>
      </c>
      <c r="D11" s="90" t="s">
        <v>962</v>
      </c>
      <c r="E11" s="91" t="s">
        <v>963</v>
      </c>
      <c r="F11" s="91" t="s">
        <v>1281</v>
      </c>
      <c r="G11" s="88" t="s">
        <v>965</v>
      </c>
      <c r="H11" s="87"/>
      <c r="I11" s="87"/>
      <c r="J11" s="87"/>
      <c r="K11" s="87"/>
      <c r="L11" s="87"/>
      <c r="M11" s="87"/>
      <c r="N11" s="87"/>
      <c r="O11" s="87"/>
      <c r="P11" s="87"/>
      <c r="Q11" s="87"/>
      <c r="R11" s="87"/>
      <c r="S11" s="87"/>
      <c r="T11" s="87"/>
      <c r="U11" s="87"/>
      <c r="V11" s="87"/>
      <c r="W11" s="87"/>
      <c r="X11" s="87"/>
      <c r="Y11" s="87"/>
      <c r="Z11" s="87"/>
    </row>
    <row r="12" spans="1:26" ht="39" customHeight="1">
      <c r="A12" s="92"/>
      <c r="B12" s="93" t="s">
        <v>966</v>
      </c>
      <c r="C12" s="94" t="s">
        <v>1317</v>
      </c>
      <c r="D12" s="209" t="s">
        <v>968</v>
      </c>
      <c r="E12" s="95">
        <f>IF(D12="Sí",1,0)</f>
        <v>1</v>
      </c>
      <c r="F12" s="96" t="s">
        <v>1318</v>
      </c>
      <c r="G12" s="96"/>
      <c r="H12" s="92"/>
      <c r="I12" s="92"/>
      <c r="J12" s="92"/>
      <c r="K12" s="92"/>
      <c r="L12" s="92"/>
      <c r="M12" s="92"/>
      <c r="N12" s="92"/>
      <c r="O12" s="92"/>
      <c r="P12" s="92"/>
      <c r="Q12" s="92"/>
      <c r="R12" s="92"/>
      <c r="S12" s="92"/>
      <c r="T12" s="92"/>
      <c r="U12" s="92"/>
      <c r="V12" s="92"/>
      <c r="W12" s="92"/>
      <c r="X12" s="92"/>
      <c r="Y12" s="92"/>
      <c r="Z12" s="92"/>
    </row>
    <row r="13" spans="1:26" ht="15.75" customHeight="1">
      <c r="C13" s="34"/>
      <c r="D13" s="34"/>
      <c r="E13" s="34"/>
      <c r="F13" s="34"/>
      <c r="G13" s="34"/>
      <c r="H13" s="34"/>
    </row>
    <row r="14" spans="1:26" ht="26.25" customHeight="1">
      <c r="A14" s="102"/>
      <c r="B14" s="145" t="s">
        <v>970</v>
      </c>
      <c r="C14" s="99"/>
      <c r="D14" s="145" t="str">
        <f>IF((SUM(E12)=1), "Actividad que se ajusta a los Criterios Técnicos de Selección","Actividad que NO se ajusta a los Criterios Técnicos de Selección")</f>
        <v>Actividad que se ajusta a los Criterios Técnicos de Selección</v>
      </c>
      <c r="E14" s="100"/>
      <c r="F14" s="101"/>
      <c r="G14" s="113"/>
      <c r="H14" s="113"/>
      <c r="I14" s="113"/>
    </row>
    <row r="15" spans="1:26" ht="21.75" customHeight="1">
      <c r="A15" s="102"/>
      <c r="B15" s="145" t="s">
        <v>971</v>
      </c>
      <c r="C15" s="99"/>
      <c r="D15" s="145" t="str">
        <f>IF((D14="Actividad que se ajusta a los Criterios Técnicos de Selección"),"Contribución sustancial a la Mitigación del Cambio Climático","La actividad no puede demostrar, total o parcialmente, la CS al objetivo 1")</f>
        <v>Contribución sustancial a la Mitigación del Cambio Climático</v>
      </c>
      <c r="E15" s="114"/>
      <c r="F15" s="103"/>
      <c r="G15" s="113"/>
      <c r="H15" s="113"/>
      <c r="I15" s="113"/>
    </row>
    <row r="16" spans="1:26" ht="32.25" customHeight="1">
      <c r="C16" s="34"/>
      <c r="D16" s="34"/>
      <c r="E16" s="34"/>
      <c r="F16" s="34"/>
      <c r="G16" s="34"/>
      <c r="H16" s="34"/>
    </row>
    <row r="17" spans="3:3" ht="32.25" customHeight="1">
      <c r="C17" s="34"/>
    </row>
    <row r="18" spans="3:3" ht="47.25" customHeight="1"/>
    <row r="19" spans="3:3" ht="21.75" customHeight="1"/>
    <row r="20" spans="3:3" ht="14.25" customHeight="1"/>
    <row r="21" spans="3:3" ht="14.25" customHeight="1"/>
    <row r="22" spans="3:3" ht="14.25" customHeight="1"/>
    <row r="23" spans="3:3" ht="14.25" customHeight="1"/>
    <row r="24" spans="3:3" ht="14.25" customHeight="1"/>
    <row r="25" spans="3:3" ht="78" customHeight="1"/>
    <row r="26" spans="3:3" ht="93" customHeight="1"/>
    <row r="27" spans="3:3" ht="80.25" customHeight="1"/>
    <row r="28" spans="3:3" ht="30" customHeight="1"/>
    <row r="29" spans="3:3" ht="14.25" customHeight="1"/>
    <row r="30" spans="3:3" ht="14.25" customHeight="1"/>
    <row r="31" spans="3:3" ht="14.25" customHeight="1"/>
    <row r="32" spans="3: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1">
    <mergeCell ref="B7:E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2C00-000000000000}">
          <x14:formula1>
            <xm:f>Respuesta!$A$2:$A$4</xm:f>
          </x14:formula1>
          <xm:sqref>D12 H14:H15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B998"/>
  <sheetViews>
    <sheetView showGridLines="0" zoomScale="40" zoomScaleNormal="40" workbookViewId="0">
      <pane ySplit="4" topLeftCell="A5" activePane="bottomLeft" state="frozen"/>
      <selection pane="bottomLeft" activeCell="A8" sqref="A8:XFD9"/>
    </sheetView>
  </sheetViews>
  <sheetFormatPr baseColWidth="10" defaultColWidth="14.44140625" defaultRowHeight="15" customHeight="1"/>
  <cols>
    <col min="1" max="1" width="2.6640625" customWidth="1"/>
    <col min="2" max="2" width="4" style="174" customWidth="1"/>
    <col min="3" max="3" width="5.33203125" style="174" customWidth="1"/>
    <col min="4" max="4" width="7" customWidth="1"/>
    <col min="5" max="5" width="92.88671875" customWidth="1"/>
    <col min="6" max="6" width="63.5546875" customWidth="1"/>
    <col min="7" max="7" width="45.5546875" customWidth="1"/>
    <col min="8" max="8" width="36" customWidth="1"/>
    <col min="9" max="9" width="34.44140625" customWidth="1"/>
    <col min="10" max="10" width="20.5546875" customWidth="1"/>
    <col min="11" max="11" width="43.5546875" customWidth="1"/>
    <col min="12" max="12" width="43.33203125" customWidth="1"/>
    <col min="13" max="13" width="56.33203125" customWidth="1"/>
    <col min="14" max="14" width="30.33203125" customWidth="1"/>
    <col min="15" max="28" width="11.44140625" customWidth="1"/>
  </cols>
  <sheetData>
    <row r="1" spans="1:28"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c r="AA1" s="80"/>
      <c r="AB1" s="80"/>
    </row>
    <row r="2" spans="1:28"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c r="AA2" s="80"/>
      <c r="AB2" s="80"/>
    </row>
    <row r="3" spans="1:28" ht="14.25" customHeight="1">
      <c r="A3" s="80" t="s">
        <v>1319</v>
      </c>
      <c r="B3" s="80"/>
      <c r="C3" s="80"/>
      <c r="D3" s="80"/>
      <c r="E3" s="81"/>
      <c r="F3" s="80"/>
      <c r="G3" s="80"/>
      <c r="H3" s="80"/>
      <c r="I3" s="80"/>
      <c r="J3" s="80"/>
      <c r="K3" s="80"/>
      <c r="L3" s="80"/>
      <c r="M3" s="80"/>
      <c r="N3" s="80"/>
      <c r="O3" s="80"/>
      <c r="P3" s="80"/>
      <c r="Q3" s="80"/>
      <c r="R3" s="80"/>
      <c r="S3" s="80"/>
      <c r="T3" s="80"/>
      <c r="U3" s="80"/>
      <c r="V3" s="80"/>
      <c r="W3" s="80"/>
      <c r="X3" s="80"/>
      <c r="Y3" s="80"/>
      <c r="Z3" s="80"/>
      <c r="AA3" s="80"/>
      <c r="AB3" s="80"/>
    </row>
    <row r="4" spans="1:28" ht="14.25" customHeight="1">
      <c r="A4" s="80" t="s">
        <v>1320</v>
      </c>
      <c r="B4" s="80"/>
      <c r="C4" s="80"/>
      <c r="D4" s="80"/>
      <c r="E4" s="81"/>
      <c r="F4" s="80"/>
      <c r="G4" s="80"/>
      <c r="H4" s="80"/>
      <c r="I4" s="80"/>
      <c r="J4" s="80"/>
      <c r="K4" s="80"/>
      <c r="L4" s="80"/>
      <c r="M4" s="80"/>
      <c r="N4" s="80"/>
      <c r="O4" s="80"/>
      <c r="P4" s="80"/>
      <c r="Q4" s="80"/>
      <c r="R4" s="80"/>
      <c r="S4" s="80"/>
      <c r="T4" s="80"/>
      <c r="U4" s="80"/>
      <c r="V4" s="80"/>
      <c r="W4" s="80"/>
      <c r="X4" s="80"/>
      <c r="Y4" s="80"/>
      <c r="Z4" s="80"/>
      <c r="AA4" s="80"/>
      <c r="AB4" s="80"/>
    </row>
    <row r="5" spans="1:28" ht="18" customHeight="1">
      <c r="H5" s="82"/>
    </row>
    <row r="6" spans="1:28" ht="14.25" customHeight="1">
      <c r="A6" s="83"/>
      <c r="B6" s="192"/>
      <c r="C6" s="192"/>
      <c r="D6" s="84" t="s">
        <v>1165</v>
      </c>
      <c r="E6" s="84"/>
      <c r="F6" s="85"/>
      <c r="G6" s="85"/>
      <c r="H6" s="84"/>
      <c r="I6" s="85"/>
      <c r="J6" s="83"/>
      <c r="K6" s="83"/>
      <c r="L6" s="83"/>
      <c r="M6" s="83"/>
      <c r="N6" s="83"/>
      <c r="O6" s="83"/>
      <c r="P6" s="86"/>
      <c r="Q6" s="83"/>
      <c r="R6" s="83"/>
      <c r="S6" s="83"/>
      <c r="T6" s="83"/>
      <c r="U6" s="83"/>
      <c r="V6" s="83"/>
      <c r="W6" s="83"/>
      <c r="X6" s="83"/>
      <c r="Y6" s="83"/>
      <c r="Z6" s="83"/>
      <c r="AA6" s="83"/>
      <c r="AB6" s="83"/>
    </row>
    <row r="7" spans="1:28" ht="45.45" customHeight="1">
      <c r="D7" s="320" t="s">
        <v>1703</v>
      </c>
      <c r="E7" s="320"/>
      <c r="F7" s="320"/>
      <c r="G7" s="320"/>
      <c r="H7" s="7"/>
      <c r="I7" s="7"/>
      <c r="J7" s="7"/>
      <c r="K7" s="7"/>
      <c r="P7" s="61"/>
    </row>
    <row r="8" spans="1:28" ht="14.25" customHeight="1">
      <c r="A8" s="87"/>
      <c r="B8" s="193"/>
      <c r="C8" s="193"/>
      <c r="D8" s="88" t="s">
        <v>959</v>
      </c>
      <c r="E8" s="88"/>
      <c r="F8" s="88"/>
      <c r="G8" s="88"/>
      <c r="H8" s="88"/>
      <c r="I8" s="88"/>
      <c r="J8" s="87"/>
      <c r="K8" s="87"/>
      <c r="L8" s="87"/>
      <c r="M8" s="87"/>
      <c r="N8" s="87"/>
      <c r="O8" s="87"/>
      <c r="P8" s="87"/>
      <c r="Q8" s="87"/>
      <c r="R8" s="87"/>
      <c r="S8" s="87"/>
      <c r="T8" s="87"/>
      <c r="U8" s="87"/>
      <c r="V8" s="87"/>
      <c r="W8" s="87"/>
      <c r="X8" s="87"/>
      <c r="Y8" s="87"/>
      <c r="Z8" s="87"/>
      <c r="AA8" s="87"/>
      <c r="AB8" s="87"/>
    </row>
    <row r="9" spans="1:28" ht="14.25" customHeight="1">
      <c r="A9" s="140"/>
      <c r="B9" s="140"/>
      <c r="C9" s="140"/>
      <c r="D9" s="140" t="s">
        <v>1321</v>
      </c>
      <c r="E9" s="141"/>
      <c r="F9" s="141"/>
      <c r="G9" s="141"/>
      <c r="H9" s="141"/>
      <c r="I9" s="141"/>
      <c r="J9" s="140"/>
      <c r="K9" s="140"/>
      <c r="L9" s="140"/>
      <c r="M9" s="140"/>
      <c r="N9" s="140"/>
      <c r="O9" s="140"/>
      <c r="P9" s="140"/>
      <c r="Q9" s="140"/>
      <c r="R9" s="140"/>
      <c r="S9" s="140"/>
      <c r="T9" s="140"/>
      <c r="U9" s="140"/>
      <c r="V9" s="140"/>
      <c r="W9" s="140"/>
      <c r="X9" s="140"/>
      <c r="Y9" s="140"/>
      <c r="Z9" s="140"/>
      <c r="AA9" s="140"/>
      <c r="AB9" s="140"/>
    </row>
    <row r="10" spans="1:28" ht="14.25" customHeight="1"/>
    <row r="11" spans="1:28" ht="14.25" customHeight="1">
      <c r="A11" s="87"/>
      <c r="B11" s="193"/>
      <c r="C11" s="193"/>
      <c r="D11" s="88" t="s">
        <v>1006</v>
      </c>
      <c r="E11" s="88" t="s">
        <v>961</v>
      </c>
      <c r="F11" s="90" t="s">
        <v>962</v>
      </c>
      <c r="G11" s="91" t="s">
        <v>963</v>
      </c>
      <c r="H11" s="88" t="s">
        <v>964</v>
      </c>
      <c r="I11" s="88" t="s">
        <v>965</v>
      </c>
      <c r="J11" s="87"/>
      <c r="K11" s="87"/>
      <c r="L11" s="87"/>
      <c r="M11" s="87"/>
      <c r="N11" s="87"/>
      <c r="O11" s="87"/>
      <c r="P11" s="87"/>
      <c r="Q11" s="87"/>
      <c r="R11" s="87"/>
      <c r="S11" s="87"/>
      <c r="T11" s="87"/>
      <c r="U11" s="87"/>
      <c r="V11" s="87"/>
      <c r="W11" s="87"/>
      <c r="X11" s="87"/>
      <c r="Y11" s="87"/>
      <c r="Z11" s="87"/>
      <c r="AA11" s="87"/>
      <c r="AB11" s="87"/>
    </row>
    <row r="12" spans="1:28" ht="46.5" customHeight="1">
      <c r="A12" s="322" t="s">
        <v>966</v>
      </c>
      <c r="B12" s="322"/>
      <c r="C12" s="322"/>
      <c r="D12" s="322"/>
      <c r="E12" s="73" t="s">
        <v>1299</v>
      </c>
      <c r="F12" s="207" t="s">
        <v>968</v>
      </c>
      <c r="G12" s="104">
        <f t="shared" ref="G12" si="0">IF(F12="Sí",1,0)</f>
        <v>1</v>
      </c>
      <c r="H12" s="107" t="s">
        <v>1300</v>
      </c>
      <c r="I12" s="107"/>
    </row>
    <row r="13" spans="1:28" ht="109.2" customHeight="1">
      <c r="A13" s="324" t="s">
        <v>1010</v>
      </c>
      <c r="B13" s="324"/>
      <c r="C13" s="324"/>
      <c r="D13" s="324"/>
      <c r="E13" s="187" t="s">
        <v>1692</v>
      </c>
      <c r="F13" s="207" t="s">
        <v>968</v>
      </c>
      <c r="G13" s="104"/>
      <c r="H13" s="107"/>
      <c r="I13" s="107"/>
    </row>
    <row r="14" spans="1:28" ht="32.25" customHeight="1">
      <c r="B14" s="324" t="s">
        <v>1012</v>
      </c>
      <c r="C14" s="324"/>
      <c r="D14" s="324"/>
      <c r="E14" s="73" t="s">
        <v>1097</v>
      </c>
      <c r="F14" s="207" t="s">
        <v>968</v>
      </c>
      <c r="G14" s="104"/>
    </row>
    <row r="15" spans="1:28" ht="48" customHeight="1">
      <c r="C15" s="324" t="s">
        <v>1186</v>
      </c>
      <c r="D15" s="324"/>
      <c r="E15" s="73" t="s">
        <v>983</v>
      </c>
      <c r="F15" s="207" t="s">
        <v>968</v>
      </c>
      <c r="G15" s="104">
        <f>IF(F15="Sí",(1/8),0)</f>
        <v>0.125</v>
      </c>
      <c r="H15" s="107" t="s">
        <v>984</v>
      </c>
    </row>
    <row r="16" spans="1:28" ht="14.25" customHeight="1">
      <c r="C16" s="324" t="s">
        <v>1187</v>
      </c>
      <c r="D16" s="324"/>
      <c r="E16" s="73" t="s">
        <v>986</v>
      </c>
      <c r="F16" s="207" t="s">
        <v>968</v>
      </c>
      <c r="G16" s="104">
        <f>IF(F16="Sí",(1/8),0)</f>
        <v>0.125</v>
      </c>
    </row>
    <row r="17" spans="1:28" ht="60" customHeight="1">
      <c r="C17" s="324" t="s">
        <v>1188</v>
      </c>
      <c r="D17" s="324"/>
      <c r="E17" s="73" t="s">
        <v>988</v>
      </c>
      <c r="F17" s="207" t="s">
        <v>968</v>
      </c>
      <c r="G17" s="104">
        <f>IF(F17="Sí",(1/8),0)</f>
        <v>0.125</v>
      </c>
    </row>
    <row r="18" spans="1:28" ht="33" customHeight="1">
      <c r="C18" s="324" t="s">
        <v>1189</v>
      </c>
      <c r="D18" s="324"/>
      <c r="E18" s="73" t="s">
        <v>990</v>
      </c>
      <c r="F18" s="207" t="s">
        <v>991</v>
      </c>
      <c r="G18" s="143"/>
    </row>
    <row r="19" spans="1:28" ht="34.200000000000003" customHeight="1">
      <c r="D19" s="69" t="s">
        <v>1301</v>
      </c>
      <c r="E19" s="73" t="s">
        <v>993</v>
      </c>
      <c r="F19" s="207" t="s">
        <v>968</v>
      </c>
      <c r="G19" s="104">
        <f>IF(F19="Sí",(1/8),0)</f>
        <v>0.125</v>
      </c>
      <c r="H19" s="107" t="s">
        <v>984</v>
      </c>
      <c r="I19" s="107"/>
    </row>
    <row r="20" spans="1:28" ht="49.2" customHeight="1">
      <c r="C20" s="324" t="s">
        <v>1190</v>
      </c>
      <c r="D20" s="324"/>
      <c r="E20" s="73" t="s">
        <v>996</v>
      </c>
      <c r="F20" s="207" t="s">
        <v>997</v>
      </c>
      <c r="G20" s="104">
        <f>IF(F20="No",(1/8),0)</f>
        <v>0.125</v>
      </c>
    </row>
    <row r="21" spans="1:28" ht="59.7" customHeight="1">
      <c r="C21" s="324" t="s">
        <v>1191</v>
      </c>
      <c r="D21" s="324"/>
      <c r="E21" s="73" t="s">
        <v>1302</v>
      </c>
      <c r="F21" s="207" t="s">
        <v>968</v>
      </c>
      <c r="G21" s="104">
        <f>IF(F21="Sí",(1/8),0)</f>
        <v>0.125</v>
      </c>
    </row>
    <row r="22" spans="1:28" ht="30" customHeight="1">
      <c r="C22" s="324" t="s">
        <v>1192</v>
      </c>
      <c r="D22" s="324"/>
      <c r="E22" s="73" t="s">
        <v>1001</v>
      </c>
      <c r="F22" s="207" t="s">
        <v>968</v>
      </c>
      <c r="G22" s="104">
        <f>IF(F22="Sí",(1/8),0)</f>
        <v>0.125</v>
      </c>
    </row>
    <row r="23" spans="1:28" ht="30" customHeight="1">
      <c r="C23" s="324" t="s">
        <v>1193</v>
      </c>
      <c r="D23" s="324"/>
      <c r="E23" s="73" t="s">
        <v>1003</v>
      </c>
      <c r="F23" s="207" t="s">
        <v>968</v>
      </c>
      <c r="G23" s="104">
        <f>IF(F23="Sí",(1/8),0)</f>
        <v>0.125</v>
      </c>
    </row>
    <row r="24" spans="1:28" ht="46.95" customHeight="1">
      <c r="A24" s="324" t="s">
        <v>1303</v>
      </c>
      <c r="B24" s="324"/>
      <c r="C24" s="324"/>
      <c r="D24" s="324"/>
      <c r="E24" s="187" t="s">
        <v>1696</v>
      </c>
      <c r="F24" s="207" t="s">
        <v>968</v>
      </c>
      <c r="G24" s="104">
        <f>IF(F24="Sí",1,0)</f>
        <v>1</v>
      </c>
    </row>
    <row r="25" spans="1:28" ht="45" customHeight="1">
      <c r="A25" s="324" t="s">
        <v>1019</v>
      </c>
      <c r="B25" s="324"/>
      <c r="C25" s="324"/>
      <c r="D25" s="324"/>
      <c r="E25" s="187" t="s">
        <v>1697</v>
      </c>
      <c r="F25" s="207" t="s">
        <v>997</v>
      </c>
      <c r="G25" s="104">
        <f>IF(F25="Sí",1,0)</f>
        <v>0</v>
      </c>
    </row>
    <row r="26" spans="1:28" ht="91.2" customHeight="1">
      <c r="A26" s="325" t="s">
        <v>1304</v>
      </c>
      <c r="B26" s="325"/>
      <c r="C26" s="325"/>
      <c r="D26" s="325"/>
      <c r="E26" s="110" t="s">
        <v>1305</v>
      </c>
      <c r="F26" s="211" t="s">
        <v>968</v>
      </c>
      <c r="G26" s="124">
        <f>IF(F26="Sí",1,0)</f>
        <v>1</v>
      </c>
      <c r="H26" s="108"/>
      <c r="I26" s="108"/>
      <c r="J26" s="108"/>
      <c r="K26" s="108"/>
      <c r="L26" s="108"/>
      <c r="M26" s="108"/>
      <c r="N26" s="108"/>
      <c r="O26" s="108"/>
      <c r="P26" s="108"/>
      <c r="Q26" s="108"/>
      <c r="R26" s="108"/>
      <c r="S26" s="108"/>
      <c r="T26" s="108"/>
      <c r="U26" s="108"/>
      <c r="V26" s="108"/>
      <c r="W26" s="108"/>
      <c r="X26" s="108"/>
      <c r="Y26" s="108"/>
      <c r="Z26" s="108"/>
      <c r="AA26" s="108"/>
      <c r="AB26" s="108"/>
    </row>
    <row r="27" spans="1:28" ht="15.75" customHeight="1">
      <c r="E27" s="34"/>
      <c r="F27" s="34"/>
      <c r="G27" s="34"/>
      <c r="H27" s="34"/>
      <c r="I27" s="34"/>
    </row>
    <row r="28" spans="1:28" ht="26.25" customHeight="1">
      <c r="A28" s="102"/>
      <c r="B28" s="194"/>
      <c r="C28" s="194"/>
      <c r="D28" s="145" t="s">
        <v>970</v>
      </c>
      <c r="E28" s="99"/>
      <c r="F28" s="145" t="str">
        <f>IF((SUM(G12:G26)&gt;=4), "Actividad que se ajusta a los Criterios Técnicos de Selección","Actividad que NO se ajusta a los Criterios Técnicos de Selección")</f>
        <v>Actividad que se ajusta a los Criterios Técnicos de Selección</v>
      </c>
      <c r="G28" s="100"/>
      <c r="H28" s="101"/>
      <c r="I28" s="113"/>
      <c r="J28" s="113"/>
      <c r="K28" s="113"/>
    </row>
    <row r="29" spans="1:28" ht="21.75" customHeight="1">
      <c r="A29" s="102"/>
      <c r="B29" s="194"/>
      <c r="C29" s="194"/>
      <c r="D29" s="145" t="s">
        <v>971</v>
      </c>
      <c r="E29" s="99"/>
      <c r="F29" s="145" t="str">
        <f>IF((F28="Actividad que se ajusta a los Criterios Técnicos de Selección"),"Contribución sustancial a la Mitigación del Cambio Climático","La actividad no puede demostrar, total o parcialmente, la CS al objetivo 1")</f>
        <v>Contribución sustancial a la Mitigación del Cambio Climático</v>
      </c>
      <c r="G29" s="114"/>
      <c r="H29" s="103"/>
      <c r="I29" s="113"/>
      <c r="J29" s="113"/>
      <c r="K29" s="113"/>
    </row>
    <row r="30" spans="1:28" ht="32.25" customHeight="1">
      <c r="E30" s="34"/>
      <c r="F30" s="34"/>
      <c r="G30" s="34"/>
      <c r="H30" s="34"/>
      <c r="I30" s="34"/>
    </row>
    <row r="31" spans="1:28" ht="47.25" customHeight="1"/>
    <row r="32" spans="1:28" ht="21.75" customHeight="1"/>
    <row r="33" ht="14.25" customHeight="1"/>
    <row r="34" ht="14.25" customHeight="1"/>
    <row r="35" ht="14.25" customHeight="1"/>
    <row r="36" ht="14.25" customHeight="1"/>
    <row r="37" ht="14.25" customHeight="1"/>
    <row r="38" ht="78" customHeight="1"/>
    <row r="39" ht="93" customHeight="1"/>
    <row r="40" ht="80.25" customHeight="1"/>
    <row r="41" ht="30"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15">
    <mergeCell ref="A26:D26"/>
    <mergeCell ref="C16:D16"/>
    <mergeCell ref="C17:D17"/>
    <mergeCell ref="C18:D18"/>
    <mergeCell ref="C20:D20"/>
    <mergeCell ref="C21:D21"/>
    <mergeCell ref="D7:G7"/>
    <mergeCell ref="C22:D22"/>
    <mergeCell ref="C23:D23"/>
    <mergeCell ref="A24:D24"/>
    <mergeCell ref="A25:D25"/>
    <mergeCell ref="A12:D12"/>
    <mergeCell ref="A13:D13"/>
    <mergeCell ref="B14:D14"/>
    <mergeCell ref="C15:D15"/>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Selecciona una opción" xr:uid="{00000000-0002-0000-2D00-000000000000}">
          <x14:formula1>
            <xm:f>Respuesta!$A$2:$A$4</xm:f>
          </x14:formula1>
          <xm:sqref>J28:J29 F12:F17 F19:F26</xm:sqref>
        </x14:dataValidation>
        <x14:dataValidation type="list" allowBlank="1" showInputMessage="1" showErrorMessage="1" prompt="Selecciona una opción" xr:uid="{00000000-0002-0000-2D00-000001000000}">
          <x14:formula1>
            <xm:f>Respuesta!$A$5:$A$7</xm:f>
          </x14:formula1>
          <xm:sqref>F18:G18</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Z998"/>
  <sheetViews>
    <sheetView showGridLines="0" zoomScale="40" zoomScaleNormal="40" workbookViewId="0">
      <pane ySplit="4" topLeftCell="A5" activePane="bottomLeft" state="frozen"/>
      <selection pane="bottomLeft" activeCell="A8" sqref="A8:XFD9"/>
    </sheetView>
  </sheetViews>
  <sheetFormatPr baseColWidth="10" defaultColWidth="14.44140625" defaultRowHeight="15" customHeight="1"/>
  <cols>
    <col min="1" max="1" width="4.33203125" customWidth="1"/>
    <col min="2" max="2" width="5.33203125" customWidth="1"/>
    <col min="3" max="3" width="79.6640625" customWidth="1"/>
    <col min="4" max="5" width="63.5546875" customWidth="1"/>
    <col min="6" max="6" width="45.5546875" customWidth="1"/>
    <col min="7" max="7" width="36" customWidth="1"/>
    <col min="8" max="8" width="34.44140625" customWidth="1"/>
    <col min="9" max="9" width="20.5546875" customWidth="1"/>
    <col min="10" max="10" width="43.554687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1322</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1323</v>
      </c>
      <c r="B4" s="80"/>
      <c r="C4" s="81"/>
      <c r="D4" s="80"/>
      <c r="E4" s="80"/>
      <c r="F4" s="80"/>
      <c r="G4" s="80"/>
      <c r="H4" s="80"/>
      <c r="I4" s="80"/>
      <c r="J4" s="80"/>
      <c r="K4" s="80"/>
      <c r="L4" s="80"/>
      <c r="M4" s="80"/>
      <c r="N4" s="80"/>
      <c r="O4" s="80"/>
      <c r="P4" s="80"/>
      <c r="Q4" s="80"/>
      <c r="R4" s="80"/>
      <c r="S4" s="80"/>
      <c r="T4" s="80"/>
      <c r="U4" s="80"/>
      <c r="V4" s="80"/>
      <c r="W4" s="80"/>
      <c r="X4" s="80"/>
      <c r="Y4" s="80"/>
      <c r="Z4" s="80"/>
    </row>
    <row r="5" spans="1:26" ht="18" customHeight="1">
      <c r="G5" s="82"/>
    </row>
    <row r="6" spans="1:26" ht="14.25" customHeight="1">
      <c r="A6" s="83"/>
      <c r="B6" s="84" t="s">
        <v>1165</v>
      </c>
      <c r="C6" s="84"/>
      <c r="D6" s="85"/>
      <c r="E6" s="85"/>
      <c r="F6" s="85"/>
      <c r="G6" s="84"/>
      <c r="H6" s="85"/>
      <c r="I6" s="83"/>
      <c r="J6" s="83"/>
      <c r="K6" s="83"/>
      <c r="L6" s="83"/>
      <c r="M6" s="83"/>
      <c r="N6" s="83"/>
      <c r="O6" s="86"/>
      <c r="P6" s="83"/>
      <c r="Q6" s="83"/>
      <c r="R6" s="83"/>
      <c r="S6" s="83"/>
      <c r="T6" s="83"/>
      <c r="U6" s="83"/>
      <c r="V6" s="83"/>
      <c r="W6" s="83"/>
      <c r="X6" s="83"/>
      <c r="Y6" s="83"/>
      <c r="Z6" s="83"/>
    </row>
    <row r="7" spans="1:26" ht="42.45" customHeight="1">
      <c r="B7" s="320" t="s">
        <v>1701</v>
      </c>
      <c r="C7" s="320"/>
      <c r="D7" s="320"/>
      <c r="E7" s="320"/>
      <c r="F7" s="34"/>
      <c r="G7" s="7"/>
      <c r="H7" s="7"/>
      <c r="I7" s="7"/>
      <c r="J7" s="7"/>
      <c r="O7" s="61"/>
    </row>
    <row r="8" spans="1:26" ht="14.25" customHeight="1">
      <c r="A8" s="87"/>
      <c r="B8" s="88" t="s">
        <v>959</v>
      </c>
      <c r="C8" s="88"/>
      <c r="D8" s="88"/>
      <c r="E8" s="88"/>
      <c r="F8" s="88"/>
      <c r="G8" s="88"/>
      <c r="H8" s="88"/>
      <c r="I8" s="87"/>
      <c r="J8" s="87"/>
      <c r="K8" s="87"/>
      <c r="L8" s="87"/>
      <c r="M8" s="87"/>
      <c r="N8" s="87"/>
      <c r="O8" s="87"/>
      <c r="P8" s="87"/>
      <c r="Q8" s="87"/>
      <c r="R8" s="87"/>
      <c r="S8" s="87"/>
      <c r="T8" s="87"/>
      <c r="U8" s="87"/>
      <c r="V8" s="87"/>
      <c r="W8" s="87"/>
      <c r="X8" s="87"/>
      <c r="Y8" s="87"/>
      <c r="Z8" s="87"/>
    </row>
    <row r="9" spans="1:26" ht="14.25" customHeight="1">
      <c r="A9" s="140"/>
      <c r="B9" s="141"/>
      <c r="C9" s="141"/>
      <c r="D9" s="141"/>
      <c r="E9" s="141"/>
      <c r="F9" s="141"/>
      <c r="G9" s="141"/>
      <c r="H9" s="141"/>
      <c r="I9" s="140"/>
      <c r="J9" s="140"/>
      <c r="K9" s="140"/>
      <c r="L9" s="140"/>
      <c r="M9" s="140"/>
      <c r="N9" s="140"/>
      <c r="O9" s="140"/>
      <c r="P9" s="140"/>
      <c r="Q9" s="140"/>
      <c r="R9" s="140"/>
      <c r="S9" s="140"/>
      <c r="T9" s="140"/>
      <c r="U9" s="140"/>
      <c r="V9" s="140"/>
      <c r="W9" s="140"/>
      <c r="X9" s="140"/>
      <c r="Y9" s="140"/>
      <c r="Z9" s="140"/>
    </row>
    <row r="10" spans="1:26" ht="14.25" customHeight="1"/>
    <row r="11" spans="1:26" ht="14.25" customHeight="1">
      <c r="A11" s="87"/>
      <c r="B11" s="88" t="s">
        <v>1006</v>
      </c>
      <c r="C11" s="88" t="s">
        <v>961</v>
      </c>
      <c r="D11" s="90" t="s">
        <v>962</v>
      </c>
      <c r="E11" s="91" t="s">
        <v>963</v>
      </c>
      <c r="F11" s="91" t="s">
        <v>964</v>
      </c>
      <c r="G11" s="88" t="s">
        <v>965</v>
      </c>
      <c r="H11" s="87"/>
      <c r="I11" s="87"/>
      <c r="J11" s="87"/>
      <c r="K11" s="87"/>
      <c r="L11" s="87"/>
      <c r="M11" s="87"/>
      <c r="N11" s="87"/>
      <c r="O11" s="87"/>
      <c r="P11" s="87"/>
      <c r="Q11" s="87"/>
      <c r="R11" s="87"/>
      <c r="S11" s="87"/>
      <c r="T11" s="87"/>
      <c r="U11" s="87"/>
      <c r="V11" s="87"/>
      <c r="W11" s="87"/>
      <c r="X11" s="87"/>
      <c r="Y11" s="87"/>
      <c r="Z11" s="87"/>
    </row>
    <row r="12" spans="1:26" ht="65.25" customHeight="1">
      <c r="A12" s="322" t="s">
        <v>966</v>
      </c>
      <c r="B12" s="322"/>
      <c r="C12" s="73" t="s">
        <v>1308</v>
      </c>
      <c r="D12" s="207" t="s">
        <v>968</v>
      </c>
      <c r="E12" s="104">
        <f>IF(D12="Sí",1,0)</f>
        <v>1</v>
      </c>
      <c r="F12" s="61" t="s">
        <v>1309</v>
      </c>
      <c r="G12" s="107"/>
    </row>
    <row r="13" spans="1:26" ht="39" customHeight="1">
      <c r="A13" s="324" t="s">
        <v>1010</v>
      </c>
      <c r="B13" s="324"/>
      <c r="C13" s="73" t="s">
        <v>1310</v>
      </c>
      <c r="D13" s="207" t="s">
        <v>968</v>
      </c>
      <c r="E13" s="104">
        <f>IF(D13="Sí",1,0)</f>
        <v>1</v>
      </c>
      <c r="F13" s="61" t="s">
        <v>1309</v>
      </c>
      <c r="G13" s="107"/>
    </row>
    <row r="14" spans="1:26" ht="79.5" customHeight="1">
      <c r="A14" s="324" t="s">
        <v>1014</v>
      </c>
      <c r="B14" s="324"/>
      <c r="C14" s="73" t="s">
        <v>1311</v>
      </c>
      <c r="D14" s="207" t="s">
        <v>968</v>
      </c>
      <c r="E14" s="104">
        <f>IF(D14="Sí",1,0)</f>
        <v>1</v>
      </c>
      <c r="G14" s="107"/>
    </row>
    <row r="15" spans="1:26" ht="39" customHeight="1">
      <c r="A15" s="324" t="s">
        <v>1019</v>
      </c>
      <c r="B15" s="324"/>
      <c r="C15" s="73" t="s">
        <v>1203</v>
      </c>
      <c r="D15" s="207" t="s">
        <v>968</v>
      </c>
      <c r="E15" s="104"/>
      <c r="F15" s="107"/>
      <c r="G15" s="107"/>
    </row>
    <row r="16" spans="1:26" ht="52.5" customHeight="1">
      <c r="B16" s="69" t="s">
        <v>1207</v>
      </c>
      <c r="C16" s="73" t="s">
        <v>1264</v>
      </c>
      <c r="D16" s="207" t="s">
        <v>968</v>
      </c>
      <c r="E16" s="104">
        <f t="shared" ref="E16:E17" si="0">IF(D16="Sí",0.5,0)</f>
        <v>0.5</v>
      </c>
      <c r="F16" s="104"/>
    </row>
    <row r="17" spans="1:26" ht="63" customHeight="1">
      <c r="A17" s="108"/>
      <c r="B17" s="109" t="s">
        <v>1265</v>
      </c>
      <c r="C17" s="110" t="s">
        <v>1205</v>
      </c>
      <c r="D17" s="211" t="s">
        <v>968</v>
      </c>
      <c r="E17" s="124">
        <f t="shared" si="0"/>
        <v>0.5</v>
      </c>
      <c r="F17" s="111"/>
      <c r="G17" s="108"/>
      <c r="H17" s="108"/>
      <c r="I17" s="108"/>
      <c r="J17" s="108"/>
      <c r="K17" s="108"/>
      <c r="L17" s="108"/>
      <c r="M17" s="108"/>
      <c r="N17" s="108"/>
      <c r="O17" s="108"/>
      <c r="P17" s="108"/>
      <c r="Q17" s="108"/>
      <c r="R17" s="108"/>
      <c r="S17" s="108"/>
      <c r="T17" s="108"/>
      <c r="U17" s="108"/>
      <c r="V17" s="108"/>
      <c r="W17" s="108"/>
      <c r="X17" s="108"/>
      <c r="Y17" s="108"/>
      <c r="Z17" s="108"/>
    </row>
    <row r="18" spans="1:26" ht="21.75" customHeight="1">
      <c r="C18" s="34"/>
      <c r="D18" s="34"/>
      <c r="E18" s="34"/>
      <c r="F18" s="34"/>
      <c r="G18" s="113"/>
      <c r="H18" s="113"/>
    </row>
    <row r="19" spans="1:26" ht="26.25" customHeight="1">
      <c r="A19" s="102"/>
      <c r="B19" s="145" t="s">
        <v>970</v>
      </c>
      <c r="C19" s="99"/>
      <c r="D19" s="145" t="str">
        <f>IF((SUM(E12:E17)&gt;=3), "Actividad que se ajusta a los Criterios Técnicos de Selección","Actividad que NO se ajusta a los Criterios Técnicos de Selección")</f>
        <v>Actividad que se ajusta a los Criterios Técnicos de Selección</v>
      </c>
      <c r="E19" s="100"/>
      <c r="F19" s="101"/>
      <c r="G19" s="113"/>
      <c r="H19" s="113"/>
      <c r="I19" s="113"/>
    </row>
    <row r="20" spans="1:26" ht="21.75" customHeight="1">
      <c r="A20" s="102"/>
      <c r="B20" s="145" t="s">
        <v>971</v>
      </c>
      <c r="C20" s="99"/>
      <c r="D20" s="145" t="str">
        <f>IF(D19="Actividad que se ajusta a los Criterios Técnicos de Selección","Contribución sustancial a la Mitigación del Cambio Climático","La actividad no puede demostrar, total o parcialmente, la CS al objetivo 1")</f>
        <v>Contribución sustancial a la Mitigación del Cambio Climático</v>
      </c>
      <c r="E20" s="114"/>
      <c r="F20" s="103"/>
      <c r="G20" s="113"/>
      <c r="H20" s="113"/>
      <c r="I20" s="113"/>
    </row>
    <row r="21" spans="1:26" ht="47.25" customHeight="1">
      <c r="C21" s="34"/>
      <c r="D21" s="34"/>
      <c r="E21" s="34"/>
      <c r="F21" s="34"/>
    </row>
    <row r="22" spans="1:26" ht="21.75" customHeight="1">
      <c r="C22" s="34"/>
      <c r="D22" s="34"/>
      <c r="E22" s="34"/>
      <c r="F22" s="34"/>
    </row>
    <row r="23" spans="1:26" ht="14.25" customHeight="1"/>
    <row r="24" spans="1:26" ht="14.25" customHeight="1"/>
    <row r="25" spans="1:26" ht="14.25" customHeight="1"/>
    <row r="26" spans="1:26" ht="14.25" customHeight="1"/>
    <row r="27" spans="1:26" ht="14.25" customHeight="1"/>
    <row r="28" spans="1:26" ht="78" customHeight="1"/>
    <row r="29" spans="1:26" ht="93" customHeight="1"/>
    <row r="30" spans="1:26" ht="80.25" customHeight="1"/>
    <row r="31" spans="1:26" ht="30" customHeight="1"/>
    <row r="32" spans="1: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5">
    <mergeCell ref="B7:E7"/>
    <mergeCell ref="A12:B12"/>
    <mergeCell ref="A13:B13"/>
    <mergeCell ref="A14:B14"/>
    <mergeCell ref="A15:B15"/>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2E00-000000000000}">
          <x14:formula1>
            <xm:f>Respuesta!$A$2:$A$4</xm:f>
          </x14:formula1>
          <xm:sqref>D12:D17 H19:H20</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Z998"/>
  <sheetViews>
    <sheetView showGridLines="0" zoomScale="55" zoomScaleNormal="55" workbookViewId="0">
      <pane ySplit="4" topLeftCell="A5" activePane="bottomLeft" state="frozen"/>
      <selection pane="bottomLeft" activeCell="A8" sqref="A8:XFD9"/>
    </sheetView>
  </sheetViews>
  <sheetFormatPr baseColWidth="10" defaultColWidth="14.44140625" defaultRowHeight="15" customHeight="1"/>
  <cols>
    <col min="1" max="1" width="6" customWidth="1"/>
    <col min="2" max="2" width="9.44140625" customWidth="1"/>
    <col min="3" max="3" width="79.6640625" customWidth="1"/>
    <col min="4" max="4" width="63.5546875" customWidth="1"/>
    <col min="5" max="5" width="45.5546875" customWidth="1"/>
    <col min="6" max="6" width="36" customWidth="1"/>
    <col min="7" max="7" width="34.44140625" customWidth="1"/>
    <col min="8" max="8" width="20.5546875" customWidth="1"/>
    <col min="9" max="9" width="43.5546875" customWidth="1"/>
    <col min="10" max="10" width="43.33203125" customWidth="1"/>
    <col min="11" max="11" width="56.33203125" customWidth="1"/>
    <col min="12" max="12" width="30.33203125" customWidth="1"/>
    <col min="13"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1324</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1325</v>
      </c>
      <c r="B4" s="80"/>
      <c r="C4" s="81"/>
      <c r="D4" s="80"/>
      <c r="E4" s="80"/>
      <c r="F4" s="80"/>
      <c r="G4" s="80"/>
      <c r="H4" s="80"/>
      <c r="I4" s="80"/>
      <c r="J4" s="80"/>
      <c r="K4" s="80"/>
      <c r="L4" s="80"/>
      <c r="M4" s="80"/>
      <c r="N4" s="80"/>
      <c r="O4" s="80"/>
      <c r="P4" s="80"/>
      <c r="Q4" s="80"/>
      <c r="R4" s="80"/>
      <c r="S4" s="80"/>
      <c r="T4" s="80"/>
      <c r="U4" s="80"/>
      <c r="V4" s="80"/>
      <c r="W4" s="80"/>
      <c r="X4" s="80"/>
      <c r="Y4" s="80"/>
      <c r="Z4" s="80"/>
    </row>
    <row r="5" spans="1:26" ht="18" customHeight="1">
      <c r="F5" s="82"/>
    </row>
    <row r="6" spans="1:26" ht="14.25" customHeight="1">
      <c r="A6" s="83"/>
      <c r="B6" s="84" t="s">
        <v>1165</v>
      </c>
      <c r="C6" s="84"/>
      <c r="D6" s="85"/>
      <c r="E6" s="85"/>
      <c r="F6" s="84"/>
      <c r="G6" s="85"/>
      <c r="H6" s="83"/>
      <c r="I6" s="83"/>
      <c r="J6" s="83"/>
      <c r="K6" s="83"/>
      <c r="L6" s="83"/>
      <c r="M6" s="83"/>
      <c r="N6" s="86"/>
      <c r="O6" s="83"/>
      <c r="P6" s="83"/>
      <c r="Q6" s="83"/>
      <c r="R6" s="83"/>
      <c r="S6" s="83"/>
      <c r="T6" s="83"/>
      <c r="U6" s="83"/>
      <c r="V6" s="83"/>
      <c r="W6" s="83"/>
      <c r="X6" s="83"/>
      <c r="Y6" s="83"/>
      <c r="Z6" s="83"/>
    </row>
    <row r="7" spans="1:26" ht="14.25" customHeight="1">
      <c r="B7" s="7" t="s">
        <v>974</v>
      </c>
      <c r="C7" s="7"/>
      <c r="D7" s="7"/>
      <c r="E7" s="34"/>
      <c r="F7" s="7"/>
      <c r="G7" s="7"/>
      <c r="H7" s="7"/>
      <c r="I7" s="7"/>
      <c r="N7" s="61"/>
    </row>
    <row r="8" spans="1:26" ht="14.25" customHeight="1">
      <c r="A8" s="87"/>
      <c r="B8" s="87"/>
      <c r="C8" s="88" t="s">
        <v>959</v>
      </c>
      <c r="D8" s="88"/>
      <c r="E8" s="88"/>
      <c r="F8" s="88"/>
      <c r="G8" s="88"/>
      <c r="H8" s="87"/>
      <c r="I8" s="87"/>
      <c r="J8" s="87"/>
      <c r="K8" s="87"/>
      <c r="L8" s="87"/>
      <c r="M8" s="87"/>
      <c r="N8" s="87"/>
      <c r="O8" s="87"/>
      <c r="P8" s="87"/>
      <c r="Q8" s="87"/>
      <c r="R8" s="87"/>
      <c r="S8" s="87"/>
      <c r="T8" s="87"/>
      <c r="U8" s="87"/>
      <c r="V8" s="87"/>
      <c r="W8" s="87"/>
      <c r="X8" s="87"/>
      <c r="Y8" s="87"/>
      <c r="Z8" s="87"/>
    </row>
    <row r="9" spans="1:26" ht="14.25" customHeight="1">
      <c r="A9" s="140"/>
      <c r="B9" s="140"/>
      <c r="C9" s="141"/>
      <c r="D9" s="141"/>
      <c r="E9" s="141"/>
      <c r="F9" s="141"/>
      <c r="G9" s="141"/>
      <c r="H9" s="140"/>
      <c r="I9" s="140"/>
      <c r="J9" s="140"/>
      <c r="K9" s="140"/>
      <c r="L9" s="140"/>
      <c r="M9" s="140"/>
      <c r="N9" s="140"/>
      <c r="O9" s="140"/>
      <c r="P9" s="140"/>
      <c r="Q9" s="140"/>
      <c r="R9" s="140"/>
      <c r="S9" s="140"/>
      <c r="T9" s="140"/>
      <c r="U9" s="140"/>
      <c r="V9" s="140"/>
      <c r="W9" s="140"/>
      <c r="X9" s="140"/>
      <c r="Y9" s="140"/>
      <c r="Z9" s="140"/>
    </row>
    <row r="10" spans="1:26" ht="14.25" customHeight="1"/>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39" customHeight="1">
      <c r="A12" s="92"/>
      <c r="B12" s="93" t="s">
        <v>966</v>
      </c>
      <c r="C12" s="94" t="s">
        <v>1326</v>
      </c>
      <c r="D12" s="209" t="s">
        <v>968</v>
      </c>
      <c r="E12" s="95">
        <f>IF(D12="Sí",1,0)</f>
        <v>1</v>
      </c>
      <c r="F12" s="92"/>
      <c r="G12" s="92"/>
      <c r="H12" s="92"/>
      <c r="I12" s="92"/>
      <c r="J12" s="92"/>
      <c r="K12" s="92"/>
      <c r="L12" s="92"/>
      <c r="M12" s="92"/>
      <c r="N12" s="92"/>
      <c r="O12" s="92"/>
      <c r="P12" s="92"/>
      <c r="Q12" s="92"/>
      <c r="R12" s="92"/>
      <c r="S12" s="92"/>
      <c r="T12" s="92"/>
      <c r="U12" s="92"/>
      <c r="V12" s="92"/>
      <c r="W12" s="92"/>
      <c r="X12" s="92"/>
      <c r="Y12" s="92"/>
      <c r="Z12" s="92"/>
    </row>
    <row r="13" spans="1:26" ht="15.75" customHeight="1">
      <c r="C13" s="34"/>
      <c r="D13" s="34"/>
      <c r="E13" s="34"/>
      <c r="F13" s="34"/>
      <c r="G13" s="34"/>
    </row>
    <row r="14" spans="1:26" ht="26.25" customHeight="1">
      <c r="A14" s="102"/>
      <c r="B14" s="145" t="s">
        <v>970</v>
      </c>
      <c r="C14" s="99"/>
      <c r="D14" s="145" t="str">
        <f>IF((SUM(E12)=1), "Actividad que se ajusta a los Criterios Técnicos de Selección","Actividad que NO se ajusta a los Criterios Técnicos de Selección")</f>
        <v>Actividad que se ajusta a los Criterios Técnicos de Selección</v>
      </c>
      <c r="E14" s="100"/>
      <c r="F14" s="101"/>
      <c r="G14" s="113"/>
      <c r="H14" s="113"/>
      <c r="I14" s="113"/>
    </row>
    <row r="15" spans="1:26" ht="21.75" customHeight="1">
      <c r="A15" s="102"/>
      <c r="B15" s="145" t="s">
        <v>971</v>
      </c>
      <c r="C15" s="99"/>
      <c r="D15" s="145" t="str">
        <f>IF((D14="Actividad que se ajusta a los Criterios Técnicos de Selección"),"Contribución sustancial a la Mitigación del Cambio Climático","La actividad no puede demostrar, total o parcialmente, la CS al objetivo 1")</f>
        <v>Contribución sustancial a la Mitigación del Cambio Climático</v>
      </c>
      <c r="E15" s="114"/>
      <c r="F15" s="103"/>
      <c r="G15" s="113"/>
      <c r="H15" s="113"/>
      <c r="I15" s="113"/>
    </row>
    <row r="16" spans="1:26" ht="32.25" customHeight="1">
      <c r="C16" s="34"/>
      <c r="D16" s="34"/>
      <c r="E16" s="34"/>
      <c r="F16" s="34"/>
      <c r="G16" s="34"/>
    </row>
    <row r="17" spans="3:3" ht="32.25" customHeight="1">
      <c r="C17" s="34"/>
    </row>
    <row r="18" spans="3:3" ht="47.25" customHeight="1"/>
    <row r="19" spans="3:3" ht="78" customHeight="1"/>
    <row r="20" spans="3:3" ht="14.25" customHeight="1"/>
    <row r="21" spans="3:3" ht="14.25" customHeight="1"/>
    <row r="22" spans="3:3" ht="14.25" customHeight="1"/>
    <row r="23" spans="3:3" ht="14.25" customHeight="1"/>
    <row r="24" spans="3:3" ht="14.25" customHeight="1"/>
    <row r="25" spans="3:3" ht="78" customHeight="1"/>
    <row r="26" spans="3:3" ht="93" customHeight="1"/>
    <row r="27" spans="3:3" ht="80.25" customHeight="1"/>
    <row r="28" spans="3:3" ht="30" customHeight="1"/>
    <row r="29" spans="3:3" ht="14.25" customHeight="1"/>
    <row r="30" spans="3:3" ht="14.25" customHeight="1"/>
    <row r="31" spans="3:3" ht="14.25" customHeight="1"/>
    <row r="32" spans="3: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2F00-000000000000}">
          <x14:formula1>
            <xm:f>Respuesta!$A$2:$A$4</xm:f>
          </x14:formula1>
          <xm:sqref>D12 H14:H15</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B1000"/>
  <sheetViews>
    <sheetView showGridLines="0" zoomScale="55" zoomScaleNormal="55" workbookViewId="0">
      <pane ySplit="4" topLeftCell="A5" activePane="bottomLeft" state="frozen"/>
      <selection pane="bottomLeft" activeCell="A8" sqref="A8:XFD9"/>
    </sheetView>
  </sheetViews>
  <sheetFormatPr baseColWidth="10" defaultColWidth="14.44140625" defaultRowHeight="15" customHeight="1"/>
  <cols>
    <col min="1" max="1" width="4.5546875" customWidth="1"/>
    <col min="2" max="2" width="2.5546875" style="174" customWidth="1"/>
    <col min="3" max="3" width="4.109375" style="174" customWidth="1"/>
    <col min="4" max="4" width="6" customWidth="1"/>
    <col min="5" max="5" width="95.33203125" customWidth="1"/>
    <col min="6" max="6" width="33.6640625" customWidth="1"/>
    <col min="7" max="7" width="75.33203125" customWidth="1"/>
    <col min="8" max="8" width="106.33203125" customWidth="1"/>
    <col min="9" max="9" width="35.44140625" customWidth="1"/>
    <col min="10" max="10" width="70" customWidth="1"/>
    <col min="11" max="11" width="43.5546875" customWidth="1"/>
    <col min="12" max="28" width="11.44140625" customWidth="1"/>
  </cols>
  <sheetData>
    <row r="1" spans="1:28"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c r="AA1" s="80"/>
      <c r="AB1" s="80"/>
    </row>
    <row r="2" spans="1:28"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c r="AA2" s="80"/>
      <c r="AB2" s="80"/>
    </row>
    <row r="3" spans="1:28" ht="14.25" customHeight="1">
      <c r="A3" s="80" t="s">
        <v>1327</v>
      </c>
      <c r="B3" s="80"/>
      <c r="C3" s="80"/>
      <c r="D3" s="80"/>
      <c r="E3" s="80"/>
      <c r="F3" s="80"/>
      <c r="G3" s="80"/>
      <c r="H3" s="80"/>
      <c r="I3" s="80"/>
      <c r="J3" s="80"/>
      <c r="K3" s="80"/>
      <c r="L3" s="80"/>
      <c r="M3" s="80"/>
      <c r="N3" s="80"/>
      <c r="O3" s="80"/>
      <c r="P3" s="80"/>
      <c r="Q3" s="80"/>
      <c r="R3" s="80"/>
      <c r="S3" s="80"/>
      <c r="T3" s="80"/>
      <c r="U3" s="80"/>
      <c r="V3" s="80"/>
      <c r="W3" s="80"/>
      <c r="X3" s="80"/>
      <c r="Y3" s="80"/>
      <c r="Z3" s="80"/>
      <c r="AA3" s="80"/>
      <c r="AB3" s="80"/>
    </row>
    <row r="4" spans="1:28" ht="14.25" customHeight="1">
      <c r="A4" s="80" t="s">
        <v>1328</v>
      </c>
      <c r="B4" s="80"/>
      <c r="C4" s="80"/>
      <c r="D4" s="80"/>
      <c r="E4" s="80"/>
      <c r="F4" s="80"/>
      <c r="G4" s="80"/>
      <c r="H4" s="81"/>
      <c r="I4" s="80"/>
      <c r="J4" s="80"/>
      <c r="K4" s="80"/>
      <c r="L4" s="80"/>
      <c r="M4" s="80"/>
      <c r="N4" s="80"/>
      <c r="O4" s="80"/>
      <c r="P4" s="80"/>
      <c r="Q4" s="80"/>
      <c r="R4" s="80"/>
      <c r="S4" s="80"/>
      <c r="T4" s="80"/>
      <c r="U4" s="80"/>
      <c r="V4" s="80"/>
      <c r="W4" s="80"/>
      <c r="X4" s="80"/>
      <c r="Y4" s="80"/>
      <c r="Z4" s="80"/>
      <c r="AA4" s="80"/>
      <c r="AB4" s="80"/>
    </row>
    <row r="5" spans="1:28" ht="14.25" customHeight="1">
      <c r="H5" s="82"/>
    </row>
    <row r="6" spans="1:28" ht="14.25" customHeight="1">
      <c r="A6" s="83"/>
      <c r="B6" s="192"/>
      <c r="C6" s="192"/>
      <c r="D6" s="84" t="s">
        <v>957</v>
      </c>
      <c r="E6" s="84"/>
      <c r="F6" s="85"/>
      <c r="G6" s="85"/>
      <c r="H6" s="85"/>
      <c r="I6" s="85"/>
      <c r="J6" s="83"/>
      <c r="K6" s="83"/>
      <c r="L6" s="83"/>
      <c r="M6" s="83"/>
      <c r="N6" s="83"/>
      <c r="O6" s="83"/>
      <c r="P6" s="83"/>
      <c r="Q6" s="83"/>
      <c r="R6" s="83"/>
      <c r="S6" s="83"/>
      <c r="T6" s="83"/>
      <c r="U6" s="86"/>
      <c r="V6" s="83"/>
      <c r="W6" s="83"/>
      <c r="X6" s="83"/>
      <c r="Y6" s="83"/>
      <c r="Z6" s="83"/>
      <c r="AA6" s="83"/>
      <c r="AB6" s="83"/>
    </row>
    <row r="7" spans="1:28" ht="47.7" customHeight="1">
      <c r="D7" s="320" t="s">
        <v>1701</v>
      </c>
      <c r="E7" s="320"/>
      <c r="F7" s="320"/>
      <c r="G7" s="320"/>
      <c r="H7" s="7"/>
      <c r="I7" s="7"/>
      <c r="J7" s="7"/>
      <c r="K7" s="7"/>
      <c r="P7" s="61"/>
    </row>
    <row r="8" spans="1:28" ht="17.25" customHeight="1">
      <c r="A8" s="87"/>
      <c r="B8" s="193"/>
      <c r="C8" s="193"/>
      <c r="D8" s="88" t="s">
        <v>959</v>
      </c>
      <c r="E8" s="88"/>
      <c r="F8" s="88"/>
      <c r="G8" s="87"/>
      <c r="H8" s="88"/>
      <c r="I8" s="88"/>
      <c r="J8" s="87"/>
      <c r="K8" s="87"/>
      <c r="L8" s="87"/>
      <c r="M8" s="87"/>
      <c r="N8" s="87"/>
      <c r="O8" s="87"/>
      <c r="P8" s="89"/>
      <c r="Q8" s="87"/>
      <c r="R8" s="87"/>
      <c r="S8" s="87"/>
      <c r="T8" s="87"/>
      <c r="U8" s="87"/>
      <c r="V8" s="87"/>
      <c r="W8" s="87"/>
      <c r="X8" s="87"/>
      <c r="Y8" s="87"/>
      <c r="Z8" s="87"/>
      <c r="AA8" s="87"/>
      <c r="AB8" s="87"/>
    </row>
    <row r="9" spans="1:28" ht="17.25" customHeight="1">
      <c r="D9" s="34"/>
      <c r="E9" s="34"/>
      <c r="F9" s="34"/>
      <c r="H9" s="34"/>
      <c r="I9" s="34"/>
      <c r="P9" s="61"/>
    </row>
    <row r="10" spans="1:28" ht="17.25" customHeight="1">
      <c r="D10" s="34"/>
      <c r="E10" s="34"/>
      <c r="F10" s="34"/>
      <c r="H10" s="34"/>
      <c r="O10" s="61"/>
    </row>
    <row r="11" spans="1:28" ht="14.25" customHeight="1">
      <c r="A11" s="87"/>
      <c r="B11" s="193"/>
      <c r="C11" s="193"/>
      <c r="D11" s="88" t="s">
        <v>1006</v>
      </c>
      <c r="E11" s="88" t="s">
        <v>961</v>
      </c>
      <c r="F11" s="90" t="s">
        <v>962</v>
      </c>
      <c r="G11" s="91" t="s">
        <v>963</v>
      </c>
      <c r="H11" s="91" t="s">
        <v>964</v>
      </c>
      <c r="I11" s="91" t="s">
        <v>965</v>
      </c>
      <c r="J11" s="87"/>
      <c r="K11" s="87"/>
      <c r="L11" s="87"/>
      <c r="M11" s="87"/>
      <c r="N11" s="87"/>
      <c r="O11" s="87"/>
      <c r="P11" s="87"/>
      <c r="Q11" s="87"/>
      <c r="R11" s="87"/>
      <c r="S11" s="87"/>
      <c r="T11" s="87"/>
      <c r="U11" s="87"/>
      <c r="V11" s="87"/>
      <c r="W11" s="87"/>
      <c r="X11" s="87"/>
      <c r="Y11" s="87"/>
      <c r="Z11" s="87"/>
      <c r="AA11" s="87"/>
      <c r="AB11" s="87"/>
    </row>
    <row r="12" spans="1:28" s="295" customFormat="1" ht="14.25" customHeight="1">
      <c r="A12" s="328" t="s">
        <v>966</v>
      </c>
      <c r="B12" s="328"/>
      <c r="C12" s="328"/>
      <c r="D12" s="328"/>
      <c r="E12" s="185" t="s">
        <v>1686</v>
      </c>
      <c r="F12" s="232"/>
      <c r="G12" s="186"/>
      <c r="H12" s="186"/>
      <c r="I12" s="186"/>
      <c r="J12" s="185"/>
      <c r="K12" s="185"/>
      <c r="L12" s="185"/>
      <c r="M12" s="185"/>
      <c r="N12" s="185"/>
      <c r="O12" s="185"/>
      <c r="P12" s="185"/>
      <c r="Q12" s="185"/>
      <c r="R12" s="185"/>
      <c r="S12" s="185"/>
      <c r="T12" s="185"/>
      <c r="U12" s="185"/>
      <c r="V12" s="185"/>
      <c r="W12" s="185"/>
      <c r="X12" s="185"/>
      <c r="Y12" s="185"/>
      <c r="Z12" s="185"/>
      <c r="AA12" s="185"/>
      <c r="AB12" s="185"/>
    </row>
    <row r="13" spans="1:28" ht="28.8">
      <c r="B13" s="323" t="s">
        <v>1558</v>
      </c>
      <c r="C13" s="323"/>
      <c r="D13" s="323"/>
      <c r="E13" s="73" t="s">
        <v>1329</v>
      </c>
      <c r="F13" s="207" t="s">
        <v>968</v>
      </c>
      <c r="G13" s="104">
        <f>IF(F13="Sí",1,0)</f>
        <v>1</v>
      </c>
      <c r="H13" s="107" t="s">
        <v>1330</v>
      </c>
      <c r="I13" s="107"/>
    </row>
    <row r="14" spans="1:28" s="174" customFormat="1" ht="14.4">
      <c r="B14" s="323" t="s">
        <v>1690</v>
      </c>
      <c r="C14" s="323"/>
      <c r="D14" s="323"/>
      <c r="E14" s="187" t="s">
        <v>1691</v>
      </c>
      <c r="F14" s="207"/>
      <c r="G14" s="104"/>
      <c r="H14" s="107"/>
      <c r="I14" s="107"/>
    </row>
    <row r="15" spans="1:28" ht="28.2" customHeight="1">
      <c r="C15" s="323" t="s">
        <v>1660</v>
      </c>
      <c r="D15" s="323"/>
      <c r="E15" s="73" t="s">
        <v>1331</v>
      </c>
      <c r="F15" s="207" t="s">
        <v>997</v>
      </c>
      <c r="G15" s="104"/>
      <c r="H15" s="73" t="s">
        <v>1332</v>
      </c>
      <c r="I15" s="135" t="s">
        <v>1333</v>
      </c>
    </row>
    <row r="16" spans="1:28" ht="14.4">
      <c r="D16" s="195" t="s">
        <v>1687</v>
      </c>
      <c r="E16" s="73" t="s">
        <v>1334</v>
      </c>
      <c r="F16" s="207" t="s">
        <v>997</v>
      </c>
      <c r="G16" s="104">
        <f>IF(F16="Sí",1,0)</f>
        <v>0</v>
      </c>
      <c r="H16" s="107"/>
      <c r="I16" s="107"/>
    </row>
    <row r="17" spans="1:28" ht="27" customHeight="1">
      <c r="C17" s="323" t="s">
        <v>1688</v>
      </c>
      <c r="D17" s="323"/>
      <c r="E17" s="73" t="s">
        <v>1335</v>
      </c>
      <c r="F17" s="207" t="s">
        <v>968</v>
      </c>
      <c r="G17" s="104"/>
      <c r="H17" s="73" t="s">
        <v>1332</v>
      </c>
      <c r="I17" s="107"/>
    </row>
    <row r="18" spans="1:28" ht="28.8">
      <c r="A18" s="108"/>
      <c r="B18" s="108"/>
      <c r="C18" s="108"/>
      <c r="D18" s="213" t="s">
        <v>1689</v>
      </c>
      <c r="E18" s="110" t="s">
        <v>1337</v>
      </c>
      <c r="F18" s="211" t="s">
        <v>968</v>
      </c>
      <c r="G18" s="111">
        <f>IF(F18="Sí",1,0)</f>
        <v>1</v>
      </c>
      <c r="H18" s="110" t="s">
        <v>1338</v>
      </c>
      <c r="I18" s="115"/>
      <c r="J18" s="108"/>
      <c r="K18" s="108"/>
      <c r="L18" s="108"/>
      <c r="M18" s="108"/>
      <c r="N18" s="108"/>
      <c r="O18" s="108"/>
      <c r="P18" s="108"/>
      <c r="Q18" s="108"/>
      <c r="R18" s="108"/>
      <c r="S18" s="108"/>
      <c r="T18" s="108"/>
      <c r="U18" s="108"/>
      <c r="V18" s="108"/>
      <c r="W18" s="108"/>
      <c r="X18" s="108"/>
      <c r="Y18" s="108"/>
      <c r="Z18" s="108"/>
      <c r="AA18" s="108"/>
      <c r="AB18" s="108"/>
    </row>
    <row r="20" spans="1:28" ht="26.25" customHeight="1">
      <c r="A20" s="102"/>
      <c r="B20" s="194"/>
      <c r="C20" s="194"/>
      <c r="D20" s="145" t="s">
        <v>970</v>
      </c>
      <c r="E20" s="99"/>
      <c r="F20" s="145" t="str">
        <f>IF((SUM(G13:G18)&gt;=1), "Actividad que se ajusta a los Criterios Técnicos de Selección","Actividad que NO se ajusta a los Criterios Técnicos de Selección")</f>
        <v>Actividad que se ajusta a los Criterios Técnicos de Selección</v>
      </c>
      <c r="G20" s="100"/>
      <c r="H20" s="101"/>
      <c r="I20" s="113"/>
      <c r="J20" s="113"/>
      <c r="K20" s="113"/>
    </row>
    <row r="21" spans="1:28" ht="21.75" customHeight="1">
      <c r="A21" s="102"/>
      <c r="B21" s="194"/>
      <c r="C21" s="194"/>
      <c r="D21" s="145" t="s">
        <v>971</v>
      </c>
      <c r="E21" s="99"/>
      <c r="F21" s="145" t="str">
        <f>IF((F20="Actividad que se ajusta a los Criterios Técnicos de Selección"),"Contribución sustancial a la Mitigación del Cambio Climático","La actividad no puede demostrar, total o parcialmente, la CS al objetivo 1")</f>
        <v>Contribución sustancial a la Mitigación del Cambio Climático</v>
      </c>
      <c r="G21" s="114"/>
      <c r="H21" s="103"/>
      <c r="I21" s="113"/>
      <c r="J21" s="113"/>
      <c r="K21" s="113"/>
    </row>
    <row r="22" spans="1:28" ht="14.25" customHeight="1"/>
    <row r="23" spans="1:28" ht="14.25" customHeight="1"/>
    <row r="24" spans="1:28" ht="14.25" customHeight="1"/>
    <row r="29" spans="1:28" ht="14.25" customHeight="1"/>
    <row r="30" spans="1:28" ht="14.25" customHeight="1"/>
    <row r="31" spans="1:28" ht="14.25" customHeight="1"/>
    <row r="32" spans="1:28"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6">
    <mergeCell ref="C17:D17"/>
    <mergeCell ref="D7:G7"/>
    <mergeCell ref="A12:D12"/>
    <mergeCell ref="B14:D14"/>
    <mergeCell ref="B13:D13"/>
    <mergeCell ref="C15:D15"/>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3000-000000000000}">
          <x14:formula1>
            <xm:f>Respuesta!$A$2:$A$4</xm:f>
          </x14:formula1>
          <xm:sqref>F13:F18 J20:J21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C1000"/>
  <sheetViews>
    <sheetView showGridLines="0" workbookViewId="0">
      <selection activeCell="B10" sqref="B10"/>
    </sheetView>
  </sheetViews>
  <sheetFormatPr baseColWidth="10" defaultColWidth="14.44140625" defaultRowHeight="15" customHeight="1"/>
  <cols>
    <col min="1" max="1" width="3.6640625" customWidth="1"/>
    <col min="2" max="2" width="150.6640625" style="179" customWidth="1"/>
    <col min="3" max="3" width="4.109375" customWidth="1"/>
    <col min="4" max="24" width="11.44140625" customWidth="1"/>
  </cols>
  <sheetData>
    <row r="1" spans="2:3" ht="14.25" customHeight="1"/>
    <row r="2" spans="2:3" ht="14.25" customHeight="1">
      <c r="B2" s="296" t="s">
        <v>3</v>
      </c>
    </row>
    <row r="3" spans="2:3" ht="8.25" customHeight="1"/>
    <row r="4" spans="2:3" ht="14.25" customHeight="1">
      <c r="B4" s="297" t="s">
        <v>1705</v>
      </c>
      <c r="C4" s="62" t="s">
        <v>70</v>
      </c>
    </row>
    <row r="5" spans="2:3" ht="14.25" customHeight="1">
      <c r="B5" s="297" t="s">
        <v>1706</v>
      </c>
    </row>
    <row r="6" spans="2:3" ht="14.25" customHeight="1">
      <c r="B6" s="297" t="s">
        <v>71</v>
      </c>
    </row>
    <row r="7" spans="2:3" ht="26.4" customHeight="1">
      <c r="B7" s="297" t="s">
        <v>1707</v>
      </c>
    </row>
    <row r="8" spans="2:3" ht="14.25" customHeight="1">
      <c r="B8" s="297"/>
    </row>
    <row r="9" spans="2:3" ht="14.25" customHeight="1"/>
    <row r="10" spans="2:3" ht="14.25" customHeight="1"/>
    <row r="11" spans="2:3" ht="14.25" customHeight="1"/>
    <row r="12" spans="2:3" ht="14.25" customHeight="1"/>
    <row r="13" spans="2:3" ht="14.25" customHeight="1"/>
    <row r="14" spans="2:3" ht="14.25" customHeight="1"/>
    <row r="15" spans="2:3" ht="14.25" customHeight="1"/>
    <row r="16" spans="2:3"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hyperlinks>
    <hyperlink ref="C4" location="Mitigación CC!A1" display="Mitigación CC." xr:uid="{00000000-0004-0000-0400-000000000000}"/>
  </hyperlinks>
  <pageMargins left="0.7" right="0.7" top="0.75" bottom="0.75" header="0" footer="0"/>
  <pageSetup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Z998"/>
  <sheetViews>
    <sheetView showGridLines="0" zoomScale="55" zoomScaleNormal="55" workbookViewId="0">
      <pane ySplit="4" topLeftCell="A5" activePane="bottomLeft" state="frozen"/>
      <selection pane="bottomLeft" activeCell="A8" sqref="A8:XFD9"/>
    </sheetView>
  </sheetViews>
  <sheetFormatPr baseColWidth="10" defaultColWidth="14.44140625" defaultRowHeight="15" customHeight="1"/>
  <cols>
    <col min="1" max="1" width="6" customWidth="1"/>
    <col min="2" max="2" width="4.6640625" customWidth="1"/>
    <col min="3" max="3" width="79.6640625" customWidth="1"/>
    <col min="4" max="5" width="20.5546875" customWidth="1"/>
    <col min="6" max="6" width="72.6640625" customWidth="1"/>
    <col min="7" max="7" width="43.33203125" customWidth="1"/>
    <col min="8" max="8" width="56.33203125" customWidth="1"/>
    <col min="9" max="9" width="30.33203125" customWidth="1"/>
    <col min="10"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1339</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1340</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18" customHeight="1">
      <c r="B7" s="7" t="s">
        <v>974</v>
      </c>
      <c r="C7" s="7"/>
      <c r="D7" s="7"/>
      <c r="E7" s="7"/>
      <c r="F7" s="7"/>
      <c r="G7" s="7"/>
      <c r="H7" s="7"/>
      <c r="I7" s="7"/>
      <c r="O7" s="61"/>
    </row>
    <row r="8" spans="1:26" ht="14.25" customHeight="1">
      <c r="A8" s="87"/>
      <c r="B8" s="88" t="s">
        <v>959</v>
      </c>
      <c r="C8" s="88"/>
      <c r="D8" s="88"/>
      <c r="E8" s="88"/>
      <c r="F8" s="88"/>
      <c r="G8" s="88"/>
      <c r="H8" s="87"/>
      <c r="I8" s="87"/>
      <c r="J8" s="87"/>
      <c r="K8" s="87"/>
      <c r="L8" s="87"/>
      <c r="M8" s="87"/>
      <c r="N8" s="87"/>
      <c r="O8" s="87"/>
      <c r="P8" s="87"/>
      <c r="Q8" s="87"/>
      <c r="R8" s="87"/>
      <c r="S8" s="87"/>
      <c r="T8" s="87"/>
      <c r="U8" s="87"/>
      <c r="V8" s="87"/>
      <c r="W8" s="87"/>
      <c r="X8" s="87"/>
      <c r="Y8" s="87"/>
      <c r="Z8" s="87"/>
    </row>
    <row r="9" spans="1:26" ht="14.25" customHeight="1"/>
    <row r="10" spans="1:26" ht="17.25" customHeight="1">
      <c r="C10" s="34"/>
      <c r="D10" s="34"/>
      <c r="J10" s="61"/>
    </row>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90.75" customHeight="1">
      <c r="B12" s="69" t="s">
        <v>966</v>
      </c>
      <c r="C12" s="73" t="s">
        <v>1341</v>
      </c>
      <c r="D12" s="207" t="s">
        <v>997</v>
      </c>
      <c r="E12" s="133">
        <f t="shared" ref="E12:E14" si="0">IF(D12="Sí",1,0)</f>
        <v>0</v>
      </c>
      <c r="F12" s="107"/>
      <c r="G12" s="107"/>
    </row>
    <row r="13" spans="1:26" ht="70.2" customHeight="1">
      <c r="B13" s="69" t="s">
        <v>1010</v>
      </c>
      <c r="C13" s="73" t="s">
        <v>1342</v>
      </c>
      <c r="D13" s="207" t="s">
        <v>997</v>
      </c>
      <c r="E13" s="104">
        <f t="shared" si="0"/>
        <v>0</v>
      </c>
      <c r="F13" s="135" t="s">
        <v>1333</v>
      </c>
      <c r="G13" s="107"/>
    </row>
    <row r="14" spans="1:26" ht="93" customHeight="1">
      <c r="A14" s="108"/>
      <c r="B14" s="109" t="s">
        <v>1014</v>
      </c>
      <c r="C14" s="110" t="s">
        <v>1343</v>
      </c>
      <c r="D14" s="208" t="s">
        <v>968</v>
      </c>
      <c r="E14" s="111">
        <f t="shared" si="0"/>
        <v>1</v>
      </c>
      <c r="F14" s="115" t="s">
        <v>1344</v>
      </c>
      <c r="G14" s="110" t="s">
        <v>1338</v>
      </c>
      <c r="H14" s="115"/>
      <c r="I14" s="108"/>
      <c r="J14" s="108"/>
      <c r="K14" s="108"/>
      <c r="L14" s="108"/>
      <c r="M14" s="108"/>
      <c r="N14" s="108"/>
      <c r="O14" s="108"/>
      <c r="P14" s="108"/>
      <c r="Q14" s="108"/>
      <c r="R14" s="108"/>
      <c r="S14" s="108"/>
      <c r="T14" s="108"/>
      <c r="U14" s="108"/>
      <c r="V14" s="108"/>
      <c r="W14" s="108"/>
      <c r="X14" s="108"/>
      <c r="Y14" s="108"/>
      <c r="Z14" s="108"/>
    </row>
    <row r="15" spans="1:26" ht="14.25" customHeight="1"/>
    <row r="16" spans="1:26" ht="26.25" customHeight="1">
      <c r="A16" s="102"/>
      <c r="B16" s="145" t="s">
        <v>970</v>
      </c>
      <c r="C16" s="99"/>
      <c r="D16" s="145" t="str">
        <f>IF((SUM(E11:E14)&gt;=1), "Actividad que se ajusta a los Criterios Técnicos de Selección","Actividad que NO se ajusta a los Criterios Técnicos de Selección")</f>
        <v>Actividad que se ajusta a los Criterios Técnicos de Selección</v>
      </c>
      <c r="E16" s="100"/>
      <c r="F16" s="101"/>
      <c r="G16" s="113"/>
      <c r="H16" s="113"/>
      <c r="I16" s="113"/>
    </row>
    <row r="17" spans="1:9" ht="21.75" customHeight="1">
      <c r="A17" s="102"/>
      <c r="B17" s="145" t="s">
        <v>971</v>
      </c>
      <c r="C17" s="99"/>
      <c r="D17" s="145" t="str">
        <f>IF((D16="Actividad que se ajusta a los Criterios Técnicos de Selección"),"Contribución sustancial a la Mitigación del Cambio Climático","La actividad no puede demostrar, total o parcialmente, la CS al objetivo 1")</f>
        <v>Contribución sustancial a la Mitigación del Cambio Climático</v>
      </c>
      <c r="E17" s="114"/>
      <c r="F17" s="103"/>
      <c r="G17" s="113"/>
      <c r="H17" s="113"/>
      <c r="I17" s="113"/>
    </row>
    <row r="18" spans="1:9" ht="14.25" customHeight="1"/>
    <row r="19" spans="1:9" ht="14.25" customHeight="1"/>
    <row r="20" spans="1:9" ht="14.25" customHeight="1"/>
    <row r="21" spans="1:9" ht="15.75" customHeight="1"/>
    <row r="22" spans="1:9" ht="15.75" customHeight="1"/>
    <row r="23" spans="1:9" ht="19.5" customHeight="1"/>
    <row r="24" spans="1:9" ht="19.5" customHeight="1"/>
    <row r="25" spans="1:9" ht="14.25" customHeight="1"/>
    <row r="26" spans="1:9" ht="14.25" customHeight="1"/>
    <row r="27" spans="1:9" ht="14.25" customHeight="1"/>
    <row r="28" spans="1:9" ht="14.25" customHeight="1"/>
    <row r="29" spans="1:9" ht="14.25" customHeight="1"/>
    <row r="30" spans="1:9" ht="14.25" customHeight="1">
      <c r="C30" s="75" t="s">
        <v>1345</v>
      </c>
    </row>
    <row r="31" spans="1:9" ht="14.25" customHeight="1"/>
    <row r="32" spans="1:9"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3100-000000000000}">
          <x14:formula1>
            <xm:f>Respuesta!$A$2:$A$4</xm:f>
          </x14:formula1>
          <xm:sqref>D12:D14 H16:H17</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Z999"/>
  <sheetViews>
    <sheetView showGridLines="0" zoomScale="55" zoomScaleNormal="55" workbookViewId="0">
      <pane ySplit="4" topLeftCell="A5" activePane="bottomLeft" state="frozen"/>
      <selection pane="bottomLeft" activeCell="B11" sqref="B11"/>
    </sheetView>
  </sheetViews>
  <sheetFormatPr baseColWidth="10" defaultColWidth="14.44140625" defaultRowHeight="15" customHeight="1"/>
  <cols>
    <col min="1" max="1" width="6" customWidth="1"/>
    <col min="2" max="2" width="4.44140625" customWidth="1"/>
    <col min="3" max="3" width="79.6640625" customWidth="1"/>
    <col min="4" max="4" width="64" customWidth="1"/>
    <col min="5" max="5" width="66.88671875" customWidth="1"/>
    <col min="6" max="6" width="78.6640625" customWidth="1"/>
    <col min="7" max="7" width="34.44140625" customWidth="1"/>
    <col min="8" max="9" width="20.5546875" customWidth="1"/>
    <col min="10"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1346</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1347</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40.5" customHeight="1">
      <c r="B7" s="320" t="s">
        <v>1701</v>
      </c>
      <c r="C7" s="320"/>
      <c r="D7" s="320"/>
      <c r="E7" s="320"/>
      <c r="F7" s="7"/>
      <c r="G7" s="7"/>
      <c r="H7" s="7"/>
      <c r="I7" s="7"/>
      <c r="O7" s="61"/>
    </row>
    <row r="8" spans="1:26" ht="14.25" customHeight="1">
      <c r="A8" s="87"/>
      <c r="B8" s="88" t="s">
        <v>959</v>
      </c>
      <c r="C8" s="88"/>
      <c r="D8" s="88"/>
      <c r="E8" s="88"/>
      <c r="F8" s="88"/>
      <c r="G8" s="88"/>
      <c r="H8" s="87"/>
      <c r="I8" s="87"/>
      <c r="J8" s="87"/>
      <c r="K8" s="87"/>
      <c r="L8" s="87"/>
      <c r="M8" s="87"/>
      <c r="N8" s="87"/>
      <c r="O8" s="87"/>
      <c r="P8" s="87"/>
      <c r="Q8" s="87"/>
      <c r="R8" s="87"/>
      <c r="S8" s="87"/>
      <c r="T8" s="87"/>
      <c r="U8" s="87"/>
      <c r="V8" s="87"/>
      <c r="W8" s="87"/>
      <c r="X8" s="87"/>
      <c r="Y8" s="87"/>
      <c r="Z8" s="87"/>
    </row>
    <row r="9" spans="1:26" ht="14.25" customHeight="1"/>
    <row r="10" spans="1:26" ht="17.25" customHeight="1">
      <c r="C10" s="34"/>
      <c r="D10" s="34"/>
      <c r="K10" s="61"/>
    </row>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s="291" customFormat="1" ht="35.700000000000003" customHeight="1">
      <c r="A12" s="293" t="s">
        <v>966</v>
      </c>
      <c r="B12" s="288"/>
      <c r="C12" s="292" t="s">
        <v>1685</v>
      </c>
      <c r="D12" s="289"/>
      <c r="E12" s="290"/>
      <c r="F12" s="288"/>
      <c r="G12" s="288"/>
      <c r="H12" s="288"/>
      <c r="I12" s="288"/>
      <c r="J12" s="288"/>
      <c r="K12" s="288"/>
      <c r="L12" s="288"/>
      <c r="M12" s="288"/>
      <c r="N12" s="288"/>
      <c r="O12" s="288"/>
      <c r="P12" s="288"/>
      <c r="Q12" s="288"/>
      <c r="R12" s="288"/>
      <c r="S12" s="288"/>
      <c r="T12" s="288"/>
      <c r="U12" s="288"/>
      <c r="V12" s="288"/>
      <c r="W12" s="288"/>
      <c r="X12" s="288"/>
      <c r="Y12" s="288"/>
      <c r="Z12" s="288"/>
    </row>
    <row r="13" spans="1:26" ht="48" customHeight="1">
      <c r="B13" s="195" t="s">
        <v>1558</v>
      </c>
      <c r="C13" s="73" t="s">
        <v>1348</v>
      </c>
      <c r="D13" s="207" t="s">
        <v>968</v>
      </c>
      <c r="E13" s="294">
        <f>IF(D13="Sí",(1/3),0)</f>
        <v>0.33333333333333331</v>
      </c>
      <c r="F13" s="107" t="s">
        <v>1349</v>
      </c>
    </row>
    <row r="14" spans="1:26" ht="72">
      <c r="B14" s="195" t="s">
        <v>1563</v>
      </c>
      <c r="C14" s="73" t="s">
        <v>1350</v>
      </c>
      <c r="D14" s="207" t="s">
        <v>968</v>
      </c>
      <c r="E14" s="294">
        <f t="shared" ref="E14:E15" si="0">IF(D14="Sí",(1/3),0)</f>
        <v>0.33333333333333331</v>
      </c>
      <c r="F14" s="107" t="s">
        <v>1349</v>
      </c>
    </row>
    <row r="15" spans="1:26" ht="72">
      <c r="B15" s="195" t="s">
        <v>1581</v>
      </c>
      <c r="C15" s="73" t="s">
        <v>1351</v>
      </c>
      <c r="D15" s="207" t="s">
        <v>968</v>
      </c>
      <c r="E15" s="294">
        <f t="shared" si="0"/>
        <v>0.33333333333333331</v>
      </c>
      <c r="F15" s="107" t="s">
        <v>1349</v>
      </c>
      <c r="G15" s="107"/>
    </row>
    <row r="16" spans="1:26" ht="78" customHeight="1">
      <c r="A16" s="329" t="s">
        <v>1010</v>
      </c>
      <c r="B16" s="329"/>
      <c r="C16" s="110" t="s">
        <v>1352</v>
      </c>
      <c r="D16" s="211" t="s">
        <v>968</v>
      </c>
      <c r="E16" s="111">
        <f t="shared" ref="E16" si="1">IF(D16="Sí",1,0)</f>
        <v>1</v>
      </c>
      <c r="F16" s="115" t="s">
        <v>1353</v>
      </c>
      <c r="G16" s="115" t="s">
        <v>1354</v>
      </c>
      <c r="H16" s="115"/>
      <c r="I16" s="108"/>
      <c r="J16" s="108"/>
      <c r="K16" s="108"/>
      <c r="L16" s="108"/>
      <c r="M16" s="108"/>
      <c r="N16" s="108"/>
      <c r="O16" s="108"/>
      <c r="P16" s="108"/>
      <c r="Q16" s="108"/>
      <c r="R16" s="108"/>
      <c r="S16" s="108"/>
      <c r="T16" s="108"/>
      <c r="U16" s="108"/>
      <c r="V16" s="108"/>
      <c r="W16" s="108"/>
      <c r="X16" s="108"/>
      <c r="Y16" s="108"/>
      <c r="Z16" s="108"/>
    </row>
    <row r="17" spans="1:9" ht="14.25" customHeight="1"/>
    <row r="18" spans="1:9" ht="26.25" customHeight="1">
      <c r="A18" s="102"/>
      <c r="B18" s="145" t="s">
        <v>970</v>
      </c>
      <c r="C18" s="99"/>
      <c r="D18" s="145" t="str">
        <f>IF((SUM(E13:E16)&gt;=1.33), "Actividad que se ajusta a los Criterios Técnicos de Selección","Actividad que NO se ajusta a los Criterios Técnicos de Selección")</f>
        <v>Actividad que se ajusta a los Criterios Técnicos de Selección</v>
      </c>
      <c r="E18" s="100"/>
      <c r="F18" s="101"/>
      <c r="G18" s="113"/>
      <c r="H18" s="113"/>
      <c r="I18" s="113"/>
    </row>
    <row r="19" spans="1:9" ht="21.75" customHeight="1">
      <c r="A19" s="102"/>
      <c r="B19" s="145" t="s">
        <v>971</v>
      </c>
      <c r="C19" s="99"/>
      <c r="D19" s="145" t="str">
        <f>IF(D18="Actividad que se ajusta a los Criterios Técnicos de Selección","Contribución sustancial a la Mitigación del Cambio Climático","La actividad no puede demostrar, total o parcialmente, la CS al objetivo 1")</f>
        <v>Contribución sustancial a la Mitigación del Cambio Climático</v>
      </c>
      <c r="E19" s="114"/>
      <c r="F19" s="103"/>
      <c r="G19" s="113"/>
      <c r="H19" s="113"/>
      <c r="I19" s="113"/>
    </row>
    <row r="20" spans="1:9" ht="14.25" customHeight="1"/>
    <row r="21" spans="1:9" ht="14.25" customHeight="1"/>
    <row r="22" spans="1:9" ht="14.25" customHeight="1"/>
    <row r="23" spans="1:9" ht="15.75" customHeight="1"/>
    <row r="24" spans="1:9" ht="15.75" customHeight="1"/>
    <row r="25" spans="1:9" ht="19.5" customHeight="1"/>
    <row r="26" spans="1:9" ht="19.5" customHeight="1"/>
    <row r="27" spans="1:9" ht="14.25" customHeight="1"/>
    <row r="28" spans="1:9" ht="14.25" customHeight="1"/>
    <row r="29" spans="1:9" ht="14.25" customHeight="1"/>
    <row r="30" spans="1:9" ht="14.25" customHeight="1"/>
    <row r="31" spans="1:9" ht="14.25" customHeight="1"/>
    <row r="32" spans="1:9"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2">
    <mergeCell ref="A16:B16"/>
    <mergeCell ref="B7:E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3200-000000000000}">
          <x14:formula1>
            <xm:f>Respuesta!$A$2:$A$4</xm:f>
          </x14:formula1>
          <xm:sqref>D13:D16 H18:H19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Z998"/>
  <sheetViews>
    <sheetView showGridLines="0" zoomScale="40" zoomScaleNormal="40" workbookViewId="0">
      <pane ySplit="4" topLeftCell="A5" activePane="bottomLeft" state="frozen"/>
      <selection pane="bottomLeft" activeCell="A8" sqref="A8:XFD9"/>
    </sheetView>
  </sheetViews>
  <sheetFormatPr baseColWidth="10" defaultColWidth="14.44140625" defaultRowHeight="15" customHeight="1"/>
  <cols>
    <col min="1" max="1" width="6" customWidth="1"/>
    <col min="2" max="2" width="9.44140625" customWidth="1"/>
    <col min="3" max="3" width="79.6640625" customWidth="1"/>
    <col min="4" max="4" width="63.5546875" customWidth="1"/>
    <col min="5" max="5" width="29.33203125" customWidth="1"/>
    <col min="6" max="6" width="71.33203125" customWidth="1"/>
    <col min="7" max="7" width="34.44140625" customWidth="1"/>
    <col min="8" max="9" width="20.5546875" customWidth="1"/>
    <col min="10"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28.5" customHeight="1">
      <c r="A3" s="80" t="s">
        <v>1355</v>
      </c>
      <c r="B3" s="80"/>
      <c r="C3" s="80"/>
      <c r="D3" s="80"/>
      <c r="E3" s="80"/>
      <c r="F3" s="80"/>
      <c r="G3" s="80"/>
      <c r="H3" s="80"/>
      <c r="I3" s="80"/>
      <c r="J3" s="80"/>
      <c r="K3" s="80"/>
      <c r="L3" s="80"/>
      <c r="M3" s="80"/>
      <c r="N3" s="80"/>
      <c r="O3" s="80"/>
      <c r="P3" s="80"/>
      <c r="Q3" s="80"/>
      <c r="R3" s="80"/>
      <c r="S3" s="80"/>
      <c r="T3" s="80"/>
      <c r="U3" s="80"/>
      <c r="V3" s="80"/>
      <c r="W3" s="80"/>
      <c r="X3" s="80"/>
      <c r="Y3" s="80"/>
      <c r="Z3" s="80"/>
    </row>
    <row r="4" spans="1:26" ht="22.2" customHeight="1">
      <c r="A4" s="80" t="s">
        <v>1356</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18" customHeight="1">
      <c r="B7" s="7" t="s">
        <v>974</v>
      </c>
      <c r="C7" s="7"/>
      <c r="D7" s="7"/>
      <c r="E7" s="7"/>
      <c r="F7" s="7"/>
      <c r="G7" s="7"/>
      <c r="H7" s="7"/>
      <c r="I7" s="7"/>
      <c r="O7" s="61"/>
    </row>
    <row r="8" spans="1:26" ht="14.25" customHeight="1">
      <c r="A8" s="87"/>
      <c r="B8" s="88" t="s">
        <v>959</v>
      </c>
      <c r="C8" s="88"/>
      <c r="D8" s="88"/>
      <c r="E8" s="88"/>
      <c r="F8" s="88"/>
      <c r="G8" s="88"/>
      <c r="H8" s="87"/>
      <c r="I8" s="87"/>
      <c r="J8" s="87"/>
      <c r="K8" s="87"/>
      <c r="L8" s="87"/>
      <c r="M8" s="87"/>
      <c r="N8" s="87"/>
      <c r="O8" s="87"/>
      <c r="P8" s="87"/>
      <c r="Q8" s="87"/>
      <c r="R8" s="87"/>
      <c r="S8" s="87"/>
      <c r="T8" s="87"/>
      <c r="U8" s="87"/>
      <c r="V8" s="87"/>
      <c r="W8" s="87"/>
      <c r="X8" s="87"/>
      <c r="Y8" s="87"/>
      <c r="Z8" s="87"/>
    </row>
    <row r="9" spans="1:26" ht="14.25" customHeight="1"/>
    <row r="10" spans="1:26" ht="17.25" customHeight="1">
      <c r="C10" s="34"/>
      <c r="D10" s="34"/>
      <c r="K10" s="61"/>
    </row>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79.5" customHeight="1">
      <c r="B12" s="69" t="s">
        <v>966</v>
      </c>
      <c r="C12" s="176" t="s">
        <v>1557</v>
      </c>
      <c r="D12" s="207" t="s">
        <v>968</v>
      </c>
      <c r="E12" s="133">
        <f t="shared" ref="E12:E15" si="0">IF(D12="Sí",1,0)</f>
        <v>1</v>
      </c>
      <c r="F12" s="107" t="s">
        <v>1349</v>
      </c>
      <c r="G12" s="179" t="s">
        <v>1556</v>
      </c>
    </row>
    <row r="13" spans="1:26" ht="128.25" customHeight="1">
      <c r="B13" s="69" t="s">
        <v>1010</v>
      </c>
      <c r="C13" s="73" t="s">
        <v>1357</v>
      </c>
      <c r="D13" s="207" t="s">
        <v>968</v>
      </c>
      <c r="E13" s="133">
        <f t="shared" si="0"/>
        <v>1</v>
      </c>
      <c r="F13" s="107" t="s">
        <v>1349</v>
      </c>
    </row>
    <row r="14" spans="1:26" ht="123" customHeight="1">
      <c r="B14" s="69" t="s">
        <v>1014</v>
      </c>
      <c r="C14" s="176" t="s">
        <v>1655</v>
      </c>
      <c r="D14" s="207" t="s">
        <v>968</v>
      </c>
      <c r="E14" s="133">
        <f t="shared" si="0"/>
        <v>1</v>
      </c>
      <c r="F14" s="107" t="s">
        <v>1349</v>
      </c>
      <c r="G14" s="190" t="s">
        <v>1654</v>
      </c>
    </row>
    <row r="15" spans="1:26" ht="78" customHeight="1">
      <c r="A15" s="108"/>
      <c r="B15" s="109" t="s">
        <v>1019</v>
      </c>
      <c r="C15" s="231" t="s">
        <v>1656</v>
      </c>
      <c r="D15" s="208" t="s">
        <v>968</v>
      </c>
      <c r="E15" s="111">
        <f t="shared" si="0"/>
        <v>1</v>
      </c>
      <c r="F15" s="115" t="s">
        <v>1353</v>
      </c>
      <c r="G15" s="230" t="s">
        <v>1654</v>
      </c>
      <c r="H15" s="108"/>
      <c r="I15" s="108"/>
      <c r="J15" s="108"/>
      <c r="K15" s="108"/>
      <c r="L15" s="108"/>
      <c r="M15" s="108"/>
      <c r="N15" s="108"/>
      <c r="O15" s="108"/>
      <c r="P15" s="108"/>
      <c r="Q15" s="108"/>
      <c r="R15" s="108"/>
      <c r="S15" s="108"/>
      <c r="T15" s="108"/>
      <c r="U15" s="108"/>
      <c r="V15" s="108"/>
      <c r="W15" s="108"/>
      <c r="X15" s="108"/>
      <c r="Y15" s="108"/>
      <c r="Z15" s="108"/>
    </row>
    <row r="16" spans="1:26" ht="14.25" customHeight="1"/>
    <row r="17" spans="1:9" ht="26.25" customHeight="1">
      <c r="A17" s="102"/>
      <c r="B17" s="145" t="s">
        <v>970</v>
      </c>
      <c r="C17" s="99"/>
      <c r="D17" s="145" t="str">
        <f>IF((SUM(E12:E15)=4), "Actividad que se ajusta a los Criterios Técnicos de Selección","Actividad que NO se ajusta a los Criterios Técnicos de Selección")</f>
        <v>Actividad que se ajusta a los Criterios Técnicos de Selección</v>
      </c>
      <c r="E17" s="100"/>
      <c r="F17" s="101"/>
      <c r="G17" s="113"/>
      <c r="H17" s="113"/>
      <c r="I17" s="113"/>
    </row>
    <row r="18" spans="1:9" ht="21.75" customHeight="1">
      <c r="A18" s="102"/>
      <c r="B18" s="145" t="s">
        <v>971</v>
      </c>
      <c r="C18" s="99"/>
      <c r="D18" s="145" t="str">
        <f>IF((D17="Actividad que se ajusta a los Criterios Técnicos de Selección"),"Contribución sustancial a la Mitigación del Cambio Climático","La actividad no puede demostrar, total o parcialmente, la CS al objetivo 1")</f>
        <v>Contribución sustancial a la Mitigación del Cambio Climático</v>
      </c>
      <c r="E18" s="114"/>
      <c r="F18" s="103"/>
      <c r="G18" s="113"/>
      <c r="H18" s="113"/>
      <c r="I18" s="113"/>
    </row>
    <row r="19" spans="1:9" ht="14.25" customHeight="1"/>
    <row r="20" spans="1:9" ht="14.25" customHeight="1"/>
    <row r="21" spans="1:9" ht="14.25" customHeight="1"/>
    <row r="22" spans="1:9" ht="15.75" customHeight="1"/>
    <row r="23" spans="1:9" ht="15.75" customHeight="1"/>
    <row r="24" spans="1:9" ht="19.5" customHeight="1"/>
    <row r="25" spans="1:9" ht="19.5" customHeight="1"/>
    <row r="26" spans="1:9" ht="14.25" customHeight="1"/>
    <row r="27" spans="1:9" ht="14.25" customHeight="1"/>
    <row r="28" spans="1:9" ht="14.25" customHeight="1"/>
    <row r="29" spans="1:9" ht="14.25" customHeight="1"/>
    <row r="30" spans="1:9" ht="14.25" customHeight="1"/>
    <row r="31" spans="1:9" ht="14.25" customHeight="1"/>
    <row r="32" spans="1:9"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3300-000000000000}">
          <x14:formula1>
            <xm:f>Respuesta!$A$2:$A$4</xm:f>
          </x14:formula1>
          <xm:sqref>D12:D15 H17:H18</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Z998"/>
  <sheetViews>
    <sheetView showGridLines="0" zoomScale="55" zoomScaleNormal="55" workbookViewId="0">
      <pane ySplit="4" topLeftCell="A5" activePane="bottomLeft" state="frozen"/>
      <selection pane="bottomLeft" activeCell="A8" sqref="A8:XFD9"/>
    </sheetView>
  </sheetViews>
  <sheetFormatPr baseColWidth="10" defaultColWidth="14.44140625" defaultRowHeight="15" customHeight="1"/>
  <cols>
    <col min="1" max="1" width="6" customWidth="1"/>
    <col min="2" max="2" width="9.44140625" customWidth="1"/>
    <col min="3" max="3" width="76.33203125" customWidth="1"/>
    <col min="4" max="4" width="32.33203125" customWidth="1"/>
    <col min="5" max="5" width="45.5546875" customWidth="1"/>
    <col min="6" max="6" width="61.33203125"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1358</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1359</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18" customHeight="1">
      <c r="B7" s="7" t="s">
        <v>974</v>
      </c>
      <c r="C7" s="7"/>
      <c r="D7" s="7"/>
      <c r="E7" s="7"/>
      <c r="F7" s="7"/>
      <c r="G7" s="7"/>
      <c r="H7" s="7"/>
      <c r="I7" s="7"/>
      <c r="O7" s="61"/>
    </row>
    <row r="8" spans="1:26" ht="14.25" customHeight="1">
      <c r="A8" s="87"/>
      <c r="B8" s="88" t="s">
        <v>959</v>
      </c>
      <c r="C8" s="88"/>
      <c r="D8" s="88"/>
      <c r="E8" s="88"/>
      <c r="F8" s="88"/>
      <c r="G8" s="87"/>
      <c r="H8" s="87"/>
      <c r="I8" s="87"/>
      <c r="J8" s="87"/>
      <c r="K8" s="87"/>
      <c r="L8" s="87"/>
      <c r="M8" s="87"/>
      <c r="N8" s="87"/>
      <c r="O8" s="87"/>
      <c r="P8" s="87"/>
      <c r="Q8" s="87"/>
      <c r="R8" s="87"/>
      <c r="S8" s="87"/>
      <c r="T8" s="87"/>
      <c r="U8" s="87"/>
      <c r="V8" s="87"/>
      <c r="W8" s="87"/>
      <c r="X8" s="87"/>
      <c r="Y8" s="87"/>
      <c r="Z8" s="87"/>
    </row>
    <row r="9" spans="1:26" ht="14.25" customHeight="1"/>
    <row r="10" spans="1:26" ht="17.25" customHeight="1">
      <c r="B10" s="34"/>
      <c r="C10" s="34"/>
      <c r="J10" s="61"/>
    </row>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131.25" customHeight="1">
      <c r="A12" s="92"/>
      <c r="B12" s="93" t="s">
        <v>966</v>
      </c>
      <c r="C12" s="94" t="s">
        <v>1360</v>
      </c>
      <c r="D12" s="214" t="s">
        <v>997</v>
      </c>
      <c r="E12" s="127">
        <f>IF(D12="Sí",1,0)</f>
        <v>0</v>
      </c>
      <c r="F12" s="96"/>
      <c r="G12" s="92"/>
      <c r="H12" s="92"/>
      <c r="I12" s="92"/>
      <c r="J12" s="92"/>
      <c r="K12" s="92"/>
      <c r="L12" s="92"/>
      <c r="M12" s="92"/>
      <c r="N12" s="92"/>
      <c r="O12" s="92"/>
      <c r="P12" s="92"/>
      <c r="Q12" s="92"/>
      <c r="R12" s="92"/>
      <c r="S12" s="92"/>
      <c r="T12" s="92"/>
      <c r="U12" s="92"/>
      <c r="V12" s="92"/>
      <c r="W12" s="92"/>
      <c r="X12" s="92"/>
      <c r="Y12" s="92"/>
      <c r="Z12" s="92"/>
    </row>
    <row r="13" spans="1:26" ht="14.25" customHeight="1"/>
    <row r="14" spans="1:26" ht="26.25" customHeight="1">
      <c r="A14" s="102"/>
      <c r="B14" s="145" t="s">
        <v>970</v>
      </c>
      <c r="C14" s="99"/>
      <c r="D14" s="145" t="str">
        <f>IF(SUM(E12)=1, "Actividad que se ajusta a los Criterios Técnicos de Selección","Actividad que NO se ajusta a los Criterios Técnicos de Selección")</f>
        <v>Actividad que NO se ajusta a los Criterios Técnicos de Selección</v>
      </c>
      <c r="E14" s="100"/>
      <c r="F14" s="101"/>
      <c r="G14" s="113"/>
      <c r="H14" s="113"/>
      <c r="I14" s="113"/>
    </row>
    <row r="15" spans="1:26" ht="21.75" customHeight="1">
      <c r="A15" s="102"/>
      <c r="B15" s="145" t="s">
        <v>971</v>
      </c>
      <c r="C15" s="99"/>
      <c r="D15" s="178" t="str">
        <f>IF((D14="Actividad que se ajusta a los Criterios Técnicos de Selección"),"Contribución sustancial a la Mitigación del Cambio Climático","La actividad no puede demostrar, total o parcialmente, la CS al objetivo 1")</f>
        <v>La actividad no puede demostrar, total o parcialmente, la CS al objetivo 1</v>
      </c>
      <c r="E15" s="114"/>
      <c r="F15" s="103"/>
      <c r="G15" s="113"/>
      <c r="H15" s="113"/>
      <c r="I15" s="113"/>
    </row>
    <row r="16" spans="1:26" ht="14.25" customHeight="1"/>
    <row r="17" ht="14.25" customHeight="1"/>
    <row r="18" ht="14.25" customHeight="1"/>
    <row r="19" ht="15.75" customHeight="1"/>
    <row r="20" ht="15.75" customHeight="1"/>
    <row r="21" ht="19.5" customHeight="1"/>
    <row r="22" ht="19.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3400-000000000000}">
          <x14:formula1>
            <xm:f>Respuesta!$A$2:$A$4</xm:f>
          </x14:formula1>
          <xm:sqref>D12 H14:H15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Z998"/>
  <sheetViews>
    <sheetView showGridLines="0" zoomScale="55" zoomScaleNormal="55" workbookViewId="0">
      <pane ySplit="4" topLeftCell="A5" activePane="bottomLeft" state="frozen"/>
      <selection pane="bottomLeft" activeCell="A8" sqref="A8:XFD9"/>
    </sheetView>
  </sheetViews>
  <sheetFormatPr baseColWidth="10" defaultColWidth="14.44140625" defaultRowHeight="15" customHeight="1"/>
  <cols>
    <col min="1" max="1" width="6" customWidth="1"/>
    <col min="2" max="2" width="14.33203125" customWidth="1"/>
    <col min="3" max="3" width="79.6640625" customWidth="1"/>
    <col min="4" max="4" width="63.5546875" customWidth="1"/>
    <col min="5" max="5" width="45.554687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1361</v>
      </c>
      <c r="B3" s="80"/>
      <c r="C3" s="81"/>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1362</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18" customHeight="1">
      <c r="B7" s="7" t="s">
        <v>974</v>
      </c>
      <c r="C7" s="7"/>
      <c r="D7" s="7"/>
      <c r="E7" s="7"/>
      <c r="F7" s="7"/>
      <c r="G7" s="7"/>
      <c r="H7" s="7"/>
      <c r="I7" s="7"/>
      <c r="O7" s="61"/>
    </row>
    <row r="8" spans="1:26" ht="14.25" customHeight="1">
      <c r="A8" s="87"/>
      <c r="B8" s="88" t="s">
        <v>959</v>
      </c>
      <c r="C8" s="88"/>
      <c r="D8" s="88"/>
      <c r="E8" s="88"/>
      <c r="F8" s="88"/>
      <c r="G8" s="87"/>
      <c r="H8" s="87"/>
      <c r="I8" s="87"/>
      <c r="J8" s="87"/>
      <c r="K8" s="87"/>
      <c r="L8" s="87"/>
      <c r="M8" s="87"/>
      <c r="N8" s="87"/>
      <c r="O8" s="87"/>
      <c r="P8" s="87"/>
      <c r="Q8" s="87"/>
      <c r="R8" s="87"/>
      <c r="S8" s="87"/>
      <c r="T8" s="87"/>
      <c r="U8" s="87"/>
      <c r="V8" s="87"/>
      <c r="W8" s="87"/>
      <c r="X8" s="87"/>
      <c r="Y8" s="87"/>
      <c r="Z8" s="87"/>
    </row>
    <row r="9" spans="1:26" ht="14.25" customHeight="1"/>
    <row r="10" spans="1:26" ht="17.25" customHeight="1">
      <c r="B10" s="34"/>
      <c r="C10" s="34"/>
      <c r="J10" s="61"/>
    </row>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42" customHeight="1">
      <c r="B12" s="69" t="s">
        <v>966</v>
      </c>
      <c r="C12" s="73" t="s">
        <v>1264</v>
      </c>
      <c r="D12" s="207" t="s">
        <v>968</v>
      </c>
      <c r="E12" s="104">
        <f t="shared" ref="E12:E13" si="0">IF(D12="Sí",1,0)</f>
        <v>1</v>
      </c>
      <c r="F12" s="107" t="s">
        <v>1349</v>
      </c>
    </row>
    <row r="13" spans="1:26" ht="70.5" customHeight="1">
      <c r="A13" s="108"/>
      <c r="B13" s="109" t="s">
        <v>1363</v>
      </c>
      <c r="C13" s="110" t="s">
        <v>1205</v>
      </c>
      <c r="D13" s="211" t="s">
        <v>968</v>
      </c>
      <c r="E13" s="111">
        <f t="shared" si="0"/>
        <v>1</v>
      </c>
      <c r="F13" s="115"/>
      <c r="G13" s="108"/>
      <c r="H13" s="108"/>
      <c r="I13" s="108"/>
      <c r="J13" s="108"/>
      <c r="K13" s="108"/>
      <c r="L13" s="108"/>
      <c r="M13" s="108"/>
      <c r="N13" s="108"/>
      <c r="O13" s="108"/>
      <c r="P13" s="108"/>
      <c r="Q13" s="108"/>
      <c r="R13" s="108"/>
      <c r="S13" s="108"/>
      <c r="T13" s="108"/>
      <c r="U13" s="108"/>
      <c r="V13" s="108"/>
      <c r="W13" s="108"/>
      <c r="X13" s="108"/>
      <c r="Y13" s="108"/>
      <c r="Z13" s="108"/>
    </row>
    <row r="14" spans="1:26" ht="14.25" customHeight="1"/>
    <row r="15" spans="1:26" ht="26.25" customHeight="1">
      <c r="A15" s="102"/>
      <c r="B15" s="145" t="s">
        <v>970</v>
      </c>
      <c r="C15" s="99"/>
      <c r="D15" s="145" t="str">
        <f>IF((SUM(E12:E13)=2), "Actividad que se ajusta a los Criterios Técnicos de Selección","Actividad que NO se ajusta a los Criterios Técnicos de Selección")</f>
        <v>Actividad que se ajusta a los Criterios Técnicos de Selección</v>
      </c>
      <c r="E15" s="100"/>
      <c r="F15" s="101"/>
      <c r="G15" s="113"/>
      <c r="H15" s="113"/>
      <c r="I15" s="113"/>
    </row>
    <row r="16" spans="1:26" ht="21.75" customHeight="1">
      <c r="A16" s="102"/>
      <c r="B16" s="145" t="s">
        <v>971</v>
      </c>
      <c r="C16" s="99"/>
      <c r="D16" s="145" t="str">
        <f>IF((D15="Actividad que se ajusta a los Criterios Técnicos de Selección"),"Contribución sustancial a la Mitigación del Cambio Climático","La actividad no puede demostrar, total o parcialmente, la CS al objetivo 1")</f>
        <v>Contribución sustancial a la Mitigación del Cambio Climático</v>
      </c>
      <c r="E16" s="114"/>
      <c r="F16" s="103"/>
      <c r="G16" s="113"/>
      <c r="H16" s="113"/>
      <c r="I16" s="113"/>
    </row>
    <row r="17" ht="14.25" customHeight="1"/>
    <row r="18" ht="14.25" customHeight="1"/>
    <row r="19" ht="14.25" customHeight="1"/>
    <row r="20" ht="15.75" customHeight="1"/>
    <row r="21" ht="15.75" customHeight="1"/>
    <row r="22" ht="19.5" customHeight="1"/>
    <row r="23" ht="19.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3500-000000000000}">
          <x14:formula1>
            <xm:f>Respuesta!$A$2:$A$4</xm:f>
          </x14:formula1>
          <xm:sqref>D12:D13 H15:H16</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Z998"/>
  <sheetViews>
    <sheetView showGridLines="0" zoomScale="55" zoomScaleNormal="55" workbookViewId="0">
      <pane ySplit="4" topLeftCell="A5" activePane="bottomLeft" state="frozen"/>
      <selection pane="bottomLeft" activeCell="A8" sqref="A8:XFD9"/>
    </sheetView>
  </sheetViews>
  <sheetFormatPr baseColWidth="10" defaultColWidth="14.44140625" defaultRowHeight="15" customHeight="1"/>
  <cols>
    <col min="1" max="1" width="6" customWidth="1"/>
    <col min="2" max="2" width="9.44140625" customWidth="1"/>
    <col min="3" max="3" width="84" customWidth="1"/>
    <col min="4" max="4" width="63.5546875" customWidth="1"/>
    <col min="5" max="5" width="45.554687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1364</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1365</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18" customHeight="1">
      <c r="B7" s="7" t="s">
        <v>974</v>
      </c>
      <c r="C7" s="7"/>
      <c r="D7" s="7"/>
      <c r="E7" s="7"/>
      <c r="F7" s="7"/>
      <c r="G7" s="7"/>
      <c r="H7" s="7"/>
      <c r="I7" s="7"/>
      <c r="O7" s="61"/>
    </row>
    <row r="8" spans="1:26" ht="14.25" customHeight="1">
      <c r="A8" s="87"/>
      <c r="B8" s="88" t="s">
        <v>959</v>
      </c>
      <c r="C8" s="88"/>
      <c r="D8" s="88"/>
      <c r="E8" s="88"/>
      <c r="F8" s="88"/>
      <c r="G8" s="87"/>
      <c r="H8" s="87"/>
      <c r="I8" s="87"/>
      <c r="J8" s="87"/>
      <c r="K8" s="87"/>
      <c r="L8" s="87"/>
      <c r="M8" s="87"/>
      <c r="N8" s="87"/>
      <c r="O8" s="87"/>
      <c r="P8" s="87"/>
      <c r="Q8" s="87"/>
      <c r="R8" s="87"/>
      <c r="S8" s="87"/>
      <c r="T8" s="87"/>
      <c r="U8" s="87"/>
      <c r="V8" s="87"/>
      <c r="W8" s="87"/>
      <c r="X8" s="87"/>
      <c r="Y8" s="87"/>
      <c r="Z8" s="87"/>
    </row>
    <row r="9" spans="1:26" ht="14.25" customHeight="1"/>
    <row r="10" spans="1:26" ht="17.25" customHeight="1">
      <c r="B10" s="34"/>
      <c r="C10" s="34"/>
      <c r="J10" s="61"/>
    </row>
    <row r="11" spans="1:26" ht="14.25" customHeight="1">
      <c r="A11" s="87"/>
      <c r="B11" s="88" t="s">
        <v>1006</v>
      </c>
      <c r="C11" s="88" t="s">
        <v>961</v>
      </c>
      <c r="D11" s="90" t="s">
        <v>962</v>
      </c>
      <c r="E11" s="91" t="s">
        <v>963</v>
      </c>
      <c r="F11" s="88" t="s">
        <v>964</v>
      </c>
      <c r="G11" s="88" t="s">
        <v>1366</v>
      </c>
      <c r="H11" s="88" t="s">
        <v>965</v>
      </c>
      <c r="I11" s="88" t="s">
        <v>21</v>
      </c>
      <c r="J11" s="87"/>
      <c r="K11" s="87"/>
      <c r="L11" s="87"/>
      <c r="M11" s="87"/>
      <c r="N11" s="87"/>
      <c r="O11" s="87"/>
      <c r="P11" s="87"/>
      <c r="Q11" s="87"/>
      <c r="R11" s="87"/>
      <c r="S11" s="87"/>
      <c r="T11" s="87"/>
      <c r="U11" s="87"/>
      <c r="V11" s="87"/>
      <c r="W11" s="87"/>
      <c r="X11" s="87"/>
      <c r="Y11" s="87"/>
      <c r="Z11" s="87"/>
    </row>
    <row r="12" spans="1:26" ht="42" customHeight="1">
      <c r="B12" s="69" t="s">
        <v>966</v>
      </c>
      <c r="C12" s="73" t="s">
        <v>1264</v>
      </c>
      <c r="D12" s="207" t="s">
        <v>968</v>
      </c>
      <c r="E12" s="104">
        <f t="shared" ref="E12:E16" si="0">IF(D12="Sí",1,0)</f>
        <v>1</v>
      </c>
      <c r="F12" s="107" t="s">
        <v>1349</v>
      </c>
    </row>
    <row r="13" spans="1:26" ht="78.75" customHeight="1">
      <c r="B13" s="69" t="s">
        <v>1010</v>
      </c>
      <c r="C13" s="73" t="s">
        <v>1205</v>
      </c>
      <c r="D13" s="207" t="s">
        <v>968</v>
      </c>
      <c r="E13" s="104">
        <f t="shared" si="0"/>
        <v>1</v>
      </c>
      <c r="F13" s="107"/>
    </row>
    <row r="14" spans="1:26" ht="78.75" customHeight="1">
      <c r="B14" s="69" t="s">
        <v>1303</v>
      </c>
      <c r="C14" s="73" t="s">
        <v>1367</v>
      </c>
      <c r="D14" s="207" t="s">
        <v>968</v>
      </c>
      <c r="E14" s="104">
        <f t="shared" si="0"/>
        <v>1</v>
      </c>
      <c r="F14" s="107"/>
    </row>
    <row r="15" spans="1:26" ht="78.75" customHeight="1">
      <c r="B15" s="69" t="s">
        <v>1019</v>
      </c>
      <c r="C15" s="73" t="s">
        <v>1368</v>
      </c>
      <c r="D15" s="207" t="s">
        <v>968</v>
      </c>
      <c r="E15" s="104">
        <f t="shared" si="0"/>
        <v>1</v>
      </c>
      <c r="F15" s="107"/>
    </row>
    <row r="16" spans="1:26" ht="78.75" customHeight="1">
      <c r="A16" s="108"/>
      <c r="B16" s="109" t="s">
        <v>1021</v>
      </c>
      <c r="C16" s="110" t="s">
        <v>1369</v>
      </c>
      <c r="D16" s="208" t="s">
        <v>968</v>
      </c>
      <c r="E16" s="124">
        <f t="shared" si="0"/>
        <v>1</v>
      </c>
      <c r="F16" s="115"/>
      <c r="G16" s="108"/>
      <c r="H16" s="108"/>
      <c r="I16" s="108"/>
      <c r="J16" s="108"/>
      <c r="K16" s="108"/>
      <c r="L16" s="108"/>
      <c r="M16" s="108"/>
      <c r="N16" s="108"/>
      <c r="O16" s="108"/>
      <c r="P16" s="108"/>
      <c r="Q16" s="108"/>
      <c r="R16" s="108"/>
      <c r="S16" s="108"/>
      <c r="T16" s="108"/>
      <c r="U16" s="108"/>
      <c r="V16" s="108"/>
      <c r="W16" s="108"/>
      <c r="X16" s="108"/>
      <c r="Y16" s="108"/>
      <c r="Z16" s="108"/>
    </row>
    <row r="18" spans="1:9" ht="26.25" customHeight="1">
      <c r="A18" s="102"/>
      <c r="B18" s="145" t="s">
        <v>970</v>
      </c>
      <c r="C18" s="99"/>
      <c r="D18" s="145" t="str">
        <f>IF((SUM(E12:E16)=5), "Actividad que se ajusta a los Criterios Técnicos de Selección","Actividad que NO se ajusta a los Criterios Técnicos de Selección")</f>
        <v>Actividad que se ajusta a los Criterios Técnicos de Selección</v>
      </c>
      <c r="E18" s="100"/>
      <c r="F18" s="101"/>
      <c r="G18" s="113"/>
      <c r="H18" s="113"/>
      <c r="I18" s="113"/>
    </row>
    <row r="19" spans="1:9" ht="21.75" customHeight="1">
      <c r="A19" s="102"/>
      <c r="B19" s="145" t="s">
        <v>971</v>
      </c>
      <c r="C19" s="99"/>
      <c r="D19" s="145" t="str">
        <f>IF(D18="Actividad que se ajusta a los Criterios Técnicos de Selección","Contribución sustancial a la Mitigación del Cambio Climático","La actividad no puede demostrar, total o parcialmente, la CS al objetivo 1")</f>
        <v>Contribución sustancial a la Mitigación del Cambio Climático</v>
      </c>
      <c r="E19" s="114"/>
      <c r="F19" s="103"/>
      <c r="G19" s="113"/>
      <c r="H19" s="113"/>
      <c r="I19" s="113"/>
    </row>
    <row r="20" spans="1:9" ht="14.25" customHeight="1"/>
    <row r="21" spans="1:9" ht="14.25" customHeight="1"/>
    <row r="22" spans="1:9" ht="14.25" customHeight="1"/>
    <row r="23" spans="1:9" ht="15.75" customHeight="1"/>
    <row r="24" spans="1:9" ht="15.75" customHeight="1"/>
    <row r="25" spans="1:9" ht="19.5" customHeight="1"/>
    <row r="26" spans="1:9" ht="19.5" customHeight="1"/>
    <row r="27" spans="1:9" ht="14.25" customHeight="1"/>
    <row r="28" spans="1:9" ht="14.25" customHeight="1"/>
    <row r="29" spans="1:9" ht="14.25" customHeight="1"/>
    <row r="30" spans="1:9" ht="14.25" customHeight="1"/>
    <row r="31" spans="1:9" ht="14.25" customHeight="1"/>
    <row r="32" spans="1:9"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3600-000000000000}">
          <x14:formula1>
            <xm:f>Respuesta!$A$2:$A$4</xm:f>
          </x14:formula1>
          <xm:sqref>D12:D16 H18:H19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998"/>
  <sheetViews>
    <sheetView showGridLines="0" zoomScale="55" zoomScaleNormal="55" workbookViewId="0">
      <pane ySplit="4" topLeftCell="A5" activePane="bottomLeft" state="frozen"/>
      <selection pane="bottomLeft" activeCell="A8" sqref="A8:XFD9"/>
    </sheetView>
  </sheetViews>
  <sheetFormatPr baseColWidth="10" defaultColWidth="14.44140625" defaultRowHeight="15" customHeight="1"/>
  <cols>
    <col min="1" max="1" width="6" customWidth="1"/>
    <col min="2" max="2" width="9.44140625" customWidth="1"/>
    <col min="3" max="3" width="79.6640625" customWidth="1"/>
    <col min="4" max="4" width="63.5546875" customWidth="1"/>
    <col min="5" max="5" width="45.554687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1370</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1365</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18" customHeight="1">
      <c r="B7" s="7" t="s">
        <v>974</v>
      </c>
      <c r="C7" s="7"/>
      <c r="D7" s="7"/>
      <c r="E7" s="7"/>
      <c r="F7" s="7"/>
      <c r="G7" s="7"/>
      <c r="H7" s="7"/>
      <c r="I7" s="7"/>
      <c r="O7" s="61"/>
    </row>
    <row r="8" spans="1:26" ht="14.25" customHeight="1">
      <c r="A8" s="87"/>
      <c r="B8" s="88" t="s">
        <v>959</v>
      </c>
      <c r="C8" s="88"/>
      <c r="D8" s="88"/>
      <c r="E8" s="88"/>
      <c r="F8" s="88"/>
      <c r="G8" s="87"/>
      <c r="H8" s="87"/>
      <c r="I8" s="87"/>
      <c r="J8" s="87"/>
      <c r="K8" s="87"/>
      <c r="L8" s="87"/>
      <c r="M8" s="87"/>
      <c r="N8" s="87"/>
      <c r="O8" s="87"/>
      <c r="P8" s="87"/>
      <c r="Q8" s="87"/>
      <c r="R8" s="87"/>
      <c r="S8" s="87"/>
      <c r="T8" s="87"/>
      <c r="U8" s="87"/>
      <c r="V8" s="87"/>
      <c r="W8" s="87"/>
      <c r="X8" s="87"/>
      <c r="Y8" s="87"/>
      <c r="Z8" s="87"/>
    </row>
    <row r="9" spans="1:26" ht="14.25" customHeight="1"/>
    <row r="10" spans="1:26" ht="17.25" customHeight="1">
      <c r="B10" s="34"/>
      <c r="C10" s="34"/>
      <c r="I10" s="61"/>
    </row>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42" customHeight="1">
      <c r="B12" s="69" t="s">
        <v>966</v>
      </c>
      <c r="C12" s="73" t="s">
        <v>1371</v>
      </c>
      <c r="D12" s="207" t="s">
        <v>968</v>
      </c>
      <c r="E12" s="104">
        <f t="shared" ref="E12:E13" si="0">IF(D12="Sí",1,0)</f>
        <v>1</v>
      </c>
      <c r="F12" s="107"/>
    </row>
    <row r="13" spans="1:26" ht="78.75" customHeight="1">
      <c r="A13" s="108"/>
      <c r="B13" s="109" t="s">
        <v>1010</v>
      </c>
      <c r="C13" s="110" t="s">
        <v>1372</v>
      </c>
      <c r="D13" s="208" t="s">
        <v>968</v>
      </c>
      <c r="E13" s="111">
        <f t="shared" si="0"/>
        <v>1</v>
      </c>
      <c r="F13" s="115"/>
      <c r="G13" s="108"/>
      <c r="H13" s="108"/>
      <c r="I13" s="108"/>
      <c r="J13" s="108"/>
      <c r="K13" s="108"/>
      <c r="L13" s="108"/>
      <c r="M13" s="108"/>
      <c r="N13" s="108"/>
      <c r="O13" s="108"/>
      <c r="P13" s="108"/>
      <c r="Q13" s="108"/>
      <c r="R13" s="108"/>
      <c r="S13" s="108"/>
      <c r="T13" s="108"/>
      <c r="U13" s="108"/>
      <c r="V13" s="108"/>
      <c r="W13" s="108"/>
      <c r="X13" s="108"/>
      <c r="Y13" s="108"/>
      <c r="Z13" s="108"/>
    </row>
    <row r="14" spans="1:26" ht="14.25" customHeight="1"/>
    <row r="15" spans="1:26" ht="26.25" customHeight="1">
      <c r="A15" s="102"/>
      <c r="B15" s="145" t="s">
        <v>970</v>
      </c>
      <c r="C15" s="99"/>
      <c r="D15" s="145" t="str">
        <f>IF((SUM(E12:E13)=2), "Actividad que se ajusta a los Criterios Técnicos de Selección","Actividad que NO se ajusta a los Criterios Técnicos de Selección")</f>
        <v>Actividad que se ajusta a los Criterios Técnicos de Selección</v>
      </c>
      <c r="E15" s="100"/>
      <c r="F15" s="101"/>
      <c r="G15" s="113"/>
      <c r="H15" s="113"/>
      <c r="I15" s="113"/>
    </row>
    <row r="16" spans="1:26" ht="21.75" customHeight="1">
      <c r="A16" s="102"/>
      <c r="B16" s="145" t="s">
        <v>971</v>
      </c>
      <c r="C16" s="99"/>
      <c r="D16" s="145" t="str">
        <f>IF((D15="Actividad que se ajusta a los Criterios Técnicos de Selección"),"Contribución sustancial a la Mitigación del Cambio Climático","La actividad no puede demostrar, total o parcialmente, la CS al objetivo 1")</f>
        <v>Contribución sustancial a la Mitigación del Cambio Climático</v>
      </c>
      <c r="E16" s="114"/>
      <c r="F16" s="103"/>
      <c r="G16" s="113"/>
      <c r="H16" s="113"/>
      <c r="I16" s="113"/>
    </row>
    <row r="17" ht="14.25" customHeight="1"/>
    <row r="18" ht="14.25" customHeight="1"/>
    <row r="19" ht="14.25" customHeight="1"/>
    <row r="20" ht="15.75" customHeight="1"/>
    <row r="21" ht="15.75" customHeight="1"/>
    <row r="22" ht="19.5" customHeight="1"/>
    <row r="23" ht="19.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3700-000000000000}">
          <x14:formula1>
            <xm:f>Respuesta!$A$2:$A$4</xm:f>
          </x14:formula1>
          <xm:sqref>D12:D13 H15:H16</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Z998"/>
  <sheetViews>
    <sheetView showGridLines="0" zoomScale="55" zoomScaleNormal="55" workbookViewId="0">
      <pane ySplit="4" topLeftCell="A5" activePane="bottomLeft" state="frozen"/>
      <selection pane="bottomLeft" activeCell="B8" sqref="A8:XFD9"/>
    </sheetView>
  </sheetViews>
  <sheetFormatPr baseColWidth="10" defaultColWidth="14.44140625" defaultRowHeight="15" customHeight="1"/>
  <cols>
    <col min="1" max="1" width="6" customWidth="1"/>
    <col min="2" max="2" width="9.44140625" customWidth="1"/>
    <col min="3" max="3" width="79.6640625" customWidth="1"/>
    <col min="4" max="4" width="63.5546875" customWidth="1"/>
    <col min="5" max="5" width="45.5546875" hidden="1"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1373</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1374</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18" customHeight="1">
      <c r="B7" s="7" t="s">
        <v>974</v>
      </c>
      <c r="C7" s="7"/>
      <c r="D7" s="7"/>
      <c r="E7" s="7"/>
      <c r="F7" s="7"/>
      <c r="G7" s="7"/>
      <c r="H7" s="7"/>
      <c r="I7" s="7"/>
      <c r="O7" s="61"/>
    </row>
    <row r="8" spans="1:26" ht="14.25" customHeight="1">
      <c r="A8" s="87"/>
      <c r="B8" s="88" t="s">
        <v>959</v>
      </c>
      <c r="C8" s="88"/>
      <c r="D8" s="88"/>
      <c r="E8" s="88"/>
      <c r="F8" s="88"/>
      <c r="G8" s="87"/>
      <c r="H8" s="87"/>
      <c r="I8" s="87"/>
      <c r="J8" s="87"/>
      <c r="K8" s="87"/>
      <c r="L8" s="87"/>
      <c r="M8" s="87"/>
      <c r="N8" s="87"/>
      <c r="O8" s="87"/>
      <c r="P8" s="87"/>
      <c r="Q8" s="87"/>
      <c r="R8" s="87"/>
      <c r="S8" s="87"/>
      <c r="T8" s="87"/>
      <c r="U8" s="87"/>
      <c r="V8" s="87"/>
      <c r="W8" s="87"/>
      <c r="X8" s="87"/>
      <c r="Y8" s="87"/>
      <c r="Z8" s="87"/>
    </row>
    <row r="9" spans="1:26" ht="14.25" customHeight="1"/>
    <row r="10" spans="1:26" ht="17.25" customHeight="1">
      <c r="B10" s="34"/>
      <c r="C10" s="34"/>
      <c r="J10" s="61"/>
    </row>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43.2">
      <c r="A12" s="92"/>
      <c r="B12" s="93" t="s">
        <v>966</v>
      </c>
      <c r="C12" s="94" t="s">
        <v>1375</v>
      </c>
      <c r="D12" s="214" t="s">
        <v>968</v>
      </c>
      <c r="E12" s="127">
        <f>IF(D12="Sí",1,0)</f>
        <v>1</v>
      </c>
      <c r="F12" s="96"/>
      <c r="G12" s="92"/>
      <c r="H12" s="92"/>
      <c r="I12" s="92"/>
      <c r="J12" s="92"/>
      <c r="K12" s="92"/>
      <c r="L12" s="92"/>
      <c r="M12" s="92"/>
      <c r="N12" s="92"/>
      <c r="O12" s="92"/>
      <c r="P12" s="92"/>
      <c r="Q12" s="92"/>
      <c r="R12" s="92"/>
      <c r="S12" s="92"/>
      <c r="T12" s="92"/>
      <c r="U12" s="92"/>
      <c r="V12" s="92"/>
      <c r="W12" s="92"/>
      <c r="X12" s="92"/>
      <c r="Y12" s="92"/>
      <c r="Z12" s="92"/>
    </row>
    <row r="13" spans="1:26" ht="14.25" customHeight="1"/>
    <row r="14" spans="1:26" ht="26.25" customHeight="1">
      <c r="A14" s="102"/>
      <c r="B14" s="145" t="s">
        <v>970</v>
      </c>
      <c r="C14" s="99"/>
      <c r="D14" s="145" t="str">
        <f>IF((SUM(E12)=1), "Actividad que se ajusta a los Criterios Técnicos de Selección","Actividad que NO se ajusta a los Criterios Técnicos de Selección")</f>
        <v>Actividad que se ajusta a los Criterios Técnicos de Selección</v>
      </c>
      <c r="E14" s="100"/>
      <c r="F14" s="101"/>
      <c r="G14" s="113"/>
      <c r="H14" s="113"/>
      <c r="I14" s="113"/>
    </row>
    <row r="15" spans="1:26" ht="21.75" customHeight="1">
      <c r="A15" s="102"/>
      <c r="B15" s="145" t="s">
        <v>971</v>
      </c>
      <c r="C15" s="99"/>
      <c r="D15" s="145" t="str">
        <f>IF((D14="Actividad que se ajusta a los Criterios Técnicos de Selección"),"Contribución sustancial a la Mitigación del Cambio Climático","La actividad no puede demostrar, total o parcialmente, la CS al objetivo 1")</f>
        <v>Contribución sustancial a la Mitigación del Cambio Climático</v>
      </c>
      <c r="E15" s="114"/>
      <c r="F15" s="103"/>
      <c r="G15" s="113"/>
      <c r="H15" s="113"/>
      <c r="I15" s="113"/>
    </row>
    <row r="16" spans="1:26" ht="14.25" customHeight="1"/>
    <row r="17" ht="14.25" customHeight="1"/>
    <row r="18" ht="14.25" customHeight="1"/>
    <row r="19" ht="15.75" customHeight="1"/>
    <row r="20" ht="15.75" customHeight="1"/>
    <row r="21" ht="19.5" customHeight="1"/>
    <row r="22" ht="19.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3800-000000000000}">
          <x14:formula1>
            <xm:f>Respuesta!$A$2:$A$4</xm:f>
          </x14:formula1>
          <xm:sqref>D12 H14:H15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Z998"/>
  <sheetViews>
    <sheetView showGridLines="0" zoomScale="40" zoomScaleNormal="40" workbookViewId="0">
      <pane ySplit="4" topLeftCell="A5" activePane="bottomLeft" state="frozen"/>
      <selection pane="bottomLeft" activeCell="A8" sqref="A8:XFD9"/>
    </sheetView>
  </sheetViews>
  <sheetFormatPr baseColWidth="10" defaultColWidth="14.44140625" defaultRowHeight="15" customHeight="1"/>
  <cols>
    <col min="1" max="1" width="6" customWidth="1"/>
    <col min="2" max="2" width="20.6640625" customWidth="1"/>
    <col min="3" max="3" width="66.33203125" customWidth="1"/>
    <col min="4" max="4" width="79.6640625" customWidth="1"/>
    <col min="5" max="5" width="63.5546875" customWidth="1"/>
    <col min="6" max="6" width="45.5546875" customWidth="1"/>
    <col min="7" max="7" width="36" customWidth="1"/>
    <col min="8" max="8" width="34.44140625" customWidth="1"/>
    <col min="9" max="10" width="20.5546875" customWidth="1"/>
    <col min="11" max="11" width="54.33203125" customWidth="1"/>
    <col min="12" max="12" width="43.33203125" customWidth="1"/>
    <col min="13" max="13" width="56.33203125" customWidth="1"/>
    <col min="14" max="14" width="30.33203125" customWidth="1"/>
    <col min="15"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1376</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1377</v>
      </c>
      <c r="B4" s="80"/>
      <c r="C4" s="80"/>
      <c r="D4" s="81"/>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18" customHeight="1">
      <c r="B7" s="7" t="s">
        <v>974</v>
      </c>
      <c r="C7" s="7"/>
      <c r="D7" s="7"/>
      <c r="E7" s="7"/>
      <c r="F7" s="7"/>
      <c r="G7" s="7"/>
      <c r="H7" s="7"/>
      <c r="I7" s="7"/>
      <c r="O7" s="61"/>
    </row>
    <row r="8" spans="1:26" ht="14.25" customHeight="1">
      <c r="A8" s="87"/>
      <c r="B8" s="88" t="s">
        <v>959</v>
      </c>
      <c r="C8" s="88"/>
      <c r="D8" s="88"/>
      <c r="E8" s="88"/>
      <c r="F8" s="88"/>
      <c r="G8" s="87"/>
      <c r="H8" s="87"/>
      <c r="I8" s="87"/>
      <c r="J8" s="87"/>
      <c r="K8" s="87"/>
      <c r="L8" s="87"/>
      <c r="M8" s="87"/>
      <c r="N8" s="87"/>
      <c r="O8" s="87"/>
      <c r="P8" s="87"/>
      <c r="Q8" s="87"/>
      <c r="R8" s="87"/>
      <c r="S8" s="87"/>
      <c r="T8" s="87"/>
      <c r="U8" s="87"/>
      <c r="V8" s="87"/>
      <c r="W8" s="87"/>
      <c r="X8" s="87"/>
      <c r="Y8" s="87"/>
      <c r="Z8" s="87"/>
    </row>
    <row r="9" spans="1:26" ht="14.25" customHeight="1"/>
    <row r="10" spans="1:26" ht="17.25" customHeight="1">
      <c r="B10" s="34"/>
      <c r="C10" s="34"/>
      <c r="J10" s="61"/>
    </row>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23.7" customHeight="1">
      <c r="B12" s="69" t="s">
        <v>966</v>
      </c>
      <c r="C12" s="73" t="s">
        <v>1378</v>
      </c>
      <c r="D12" s="207" t="s">
        <v>968</v>
      </c>
      <c r="E12" s="104">
        <f t="shared" ref="E12:E15" si="0">IF(D12="Sí",1,0)</f>
        <v>1</v>
      </c>
      <c r="F12" s="107"/>
    </row>
    <row r="13" spans="1:26" ht="69.75" customHeight="1">
      <c r="B13" s="75" t="s">
        <v>1010</v>
      </c>
      <c r="C13" s="61" t="s">
        <v>1379</v>
      </c>
      <c r="D13" s="207" t="s">
        <v>968</v>
      </c>
      <c r="E13" s="104">
        <f t="shared" si="0"/>
        <v>1</v>
      </c>
    </row>
    <row r="14" spans="1:26" ht="59.25" customHeight="1">
      <c r="B14" s="75" t="s">
        <v>1014</v>
      </c>
      <c r="C14" s="61" t="s">
        <v>1380</v>
      </c>
      <c r="D14" s="207" t="s">
        <v>968</v>
      </c>
      <c r="E14" s="104">
        <f t="shared" si="0"/>
        <v>1</v>
      </c>
    </row>
    <row r="15" spans="1:26" ht="90.75" customHeight="1">
      <c r="A15" s="108"/>
      <c r="B15" s="108" t="s">
        <v>1019</v>
      </c>
      <c r="C15" s="144" t="s">
        <v>1381</v>
      </c>
      <c r="D15" s="208" t="s">
        <v>968</v>
      </c>
      <c r="E15" s="111">
        <f t="shared" si="0"/>
        <v>1</v>
      </c>
      <c r="F15" s="108"/>
      <c r="G15" s="108"/>
      <c r="H15" s="108"/>
      <c r="I15" s="108"/>
      <c r="J15" s="108"/>
      <c r="K15" s="108"/>
      <c r="L15" s="108"/>
      <c r="M15" s="108"/>
      <c r="N15" s="108"/>
      <c r="O15" s="108"/>
      <c r="P15" s="108"/>
      <c r="Q15" s="108"/>
      <c r="R15" s="108"/>
      <c r="S15" s="108"/>
      <c r="T15" s="108"/>
      <c r="U15" s="108"/>
      <c r="V15" s="108"/>
      <c r="W15" s="108"/>
      <c r="X15" s="108"/>
      <c r="Y15" s="108"/>
      <c r="Z15" s="108"/>
    </row>
    <row r="16" spans="1:26" ht="14.25" customHeight="1"/>
    <row r="17" spans="1:9" ht="26.25" customHeight="1">
      <c r="A17" s="102"/>
      <c r="B17" s="145" t="s">
        <v>970</v>
      </c>
      <c r="C17" s="99"/>
      <c r="D17" s="145" t="str">
        <f>IF((SUM(E12:E15)=4), "Actividad que se ajusta a los Criterios Técnicos de Selección","Actividad que NO se ajusta a los Criterios Técnicos de Selección")</f>
        <v>Actividad que se ajusta a los Criterios Técnicos de Selección</v>
      </c>
      <c r="E17" s="100"/>
      <c r="F17" s="101"/>
      <c r="G17" s="113"/>
      <c r="H17" s="113"/>
      <c r="I17" s="113"/>
    </row>
    <row r="18" spans="1:9" ht="21.75" customHeight="1">
      <c r="A18" s="102"/>
      <c r="B18" s="145" t="s">
        <v>971</v>
      </c>
      <c r="C18" s="99"/>
      <c r="D18" s="145" t="str">
        <f>IF((D17="Actividad que se ajusta a los Criterios Técnicos de Selección"),"Contribución sustancial a la Mitigación del Cambio Climático","La actividad no puede demostrar, total o parcialmente, la CS al objetivo 1")</f>
        <v>Contribución sustancial a la Mitigación del Cambio Climático</v>
      </c>
      <c r="E18" s="114"/>
      <c r="F18" s="103"/>
      <c r="G18" s="113"/>
      <c r="H18" s="113"/>
      <c r="I18" s="113"/>
    </row>
    <row r="19" spans="1:9" ht="15.75" customHeight="1"/>
    <row r="20" spans="1:9" ht="15.75" customHeight="1"/>
    <row r="21" spans="1:9" ht="19.5" customHeight="1"/>
    <row r="22" spans="1:9" ht="19.5" customHeight="1"/>
    <row r="23" spans="1:9" ht="14.25" customHeight="1"/>
    <row r="24" spans="1:9" ht="14.25" customHeight="1"/>
    <row r="25" spans="1:9" ht="14.25" customHeight="1"/>
    <row r="26" spans="1:9" ht="14.25" customHeight="1"/>
    <row r="27" spans="1:9" ht="14.25" customHeight="1"/>
    <row r="28" spans="1:9" ht="14.25" customHeight="1"/>
    <row r="29" spans="1:9" ht="14.25" customHeight="1"/>
    <row r="30" spans="1:9" ht="14.25" customHeight="1"/>
    <row r="31" spans="1:9" ht="14.25" customHeight="1"/>
    <row r="32" spans="1:9"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3900-000000000000}">
          <x14:formula1>
            <xm:f>Respuesta!$A$2:$A$4</xm:f>
          </x14:formula1>
          <xm:sqref>D12:D15 H17:H18</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Z1000"/>
  <sheetViews>
    <sheetView showGridLines="0" zoomScale="55" zoomScaleNormal="55" workbookViewId="0">
      <pane ySplit="4" topLeftCell="A5" activePane="bottomLeft" state="frozen"/>
      <selection pane="bottomLeft" activeCell="D21" sqref="D21"/>
    </sheetView>
  </sheetViews>
  <sheetFormatPr baseColWidth="10" defaultColWidth="14.44140625" defaultRowHeight="15" customHeight="1"/>
  <cols>
    <col min="1" max="1" width="6" customWidth="1"/>
    <col min="2" max="2" width="9.44140625" customWidth="1"/>
    <col min="3" max="3" width="79.6640625" customWidth="1"/>
    <col min="4" max="4" width="63.5546875" customWidth="1"/>
    <col min="5" max="5" width="45.554687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1382</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1383</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18" customHeight="1">
      <c r="B7" s="7" t="s">
        <v>974</v>
      </c>
      <c r="C7" s="7"/>
      <c r="D7" s="7"/>
      <c r="E7" s="7"/>
      <c r="F7" s="7"/>
      <c r="G7" s="7"/>
      <c r="H7" s="7"/>
      <c r="I7" s="7"/>
      <c r="O7" s="61"/>
    </row>
    <row r="8" spans="1:26" ht="16.5" customHeight="1">
      <c r="B8" s="335"/>
      <c r="C8" s="313"/>
      <c r="D8" s="313"/>
      <c r="E8" s="313"/>
      <c r="F8" s="313"/>
      <c r="G8" s="313"/>
      <c r="H8" s="313"/>
      <c r="I8" s="313"/>
      <c r="N8" s="61"/>
    </row>
    <row r="9" spans="1:26" ht="18" customHeight="1">
      <c r="C9" s="69"/>
      <c r="D9" s="69"/>
      <c r="E9" s="69"/>
      <c r="F9" s="69"/>
      <c r="G9" s="69"/>
      <c r="H9" s="69"/>
      <c r="I9" s="69"/>
      <c r="J9" s="69"/>
      <c r="K9" s="69"/>
      <c r="L9" s="69"/>
      <c r="M9" s="69"/>
      <c r="S9" s="61"/>
    </row>
    <row r="10" spans="1:26" ht="14.25" customHeight="1">
      <c r="A10" s="87"/>
      <c r="B10" s="88" t="s">
        <v>959</v>
      </c>
      <c r="C10" s="88"/>
      <c r="D10" s="88"/>
      <c r="E10" s="88"/>
      <c r="F10" s="88"/>
      <c r="G10" s="87"/>
      <c r="H10" s="87"/>
      <c r="I10" s="87"/>
      <c r="J10" s="87"/>
      <c r="K10" s="87"/>
      <c r="L10" s="87"/>
      <c r="M10" s="87"/>
      <c r="N10" s="87"/>
      <c r="O10" s="87"/>
      <c r="P10" s="87"/>
      <c r="Q10" s="87"/>
      <c r="R10" s="87"/>
      <c r="S10" s="87"/>
      <c r="T10" s="87"/>
      <c r="U10" s="87"/>
      <c r="V10" s="87"/>
      <c r="W10" s="87"/>
      <c r="X10" s="87"/>
      <c r="Y10" s="87"/>
      <c r="Z10" s="87"/>
    </row>
    <row r="11" spans="1:26" ht="14.25" customHeight="1"/>
    <row r="12" spans="1:26" ht="17.25" customHeight="1">
      <c r="B12" s="34"/>
      <c r="C12" s="34"/>
      <c r="J12" s="61"/>
    </row>
    <row r="13" spans="1:26" ht="14.25" customHeight="1">
      <c r="A13" s="87"/>
      <c r="B13" s="88" t="s">
        <v>1006</v>
      </c>
      <c r="C13" s="88" t="s">
        <v>961</v>
      </c>
      <c r="D13" s="90" t="s">
        <v>962</v>
      </c>
      <c r="E13" s="91" t="s">
        <v>963</v>
      </c>
      <c r="F13" s="88" t="s">
        <v>964</v>
      </c>
      <c r="G13" s="88" t="s">
        <v>965</v>
      </c>
      <c r="H13" s="87"/>
      <c r="I13" s="87"/>
      <c r="J13" s="87"/>
      <c r="K13" s="87"/>
      <c r="L13" s="87"/>
      <c r="M13" s="87"/>
      <c r="N13" s="87"/>
      <c r="O13" s="87"/>
      <c r="P13" s="87"/>
      <c r="Q13" s="87"/>
      <c r="R13" s="87"/>
      <c r="S13" s="87"/>
      <c r="T13" s="87"/>
      <c r="U13" s="87"/>
      <c r="V13" s="87"/>
      <c r="W13" s="87"/>
      <c r="X13" s="87"/>
      <c r="Y13" s="87"/>
      <c r="Z13" s="87"/>
    </row>
    <row r="14" spans="1:26" ht="61.5" customHeight="1">
      <c r="B14" s="69" t="s">
        <v>966</v>
      </c>
      <c r="C14" s="187" t="s">
        <v>1698</v>
      </c>
      <c r="D14" s="207" t="s">
        <v>997</v>
      </c>
      <c r="E14" s="104">
        <f>IF(D14="No",1,0)</f>
        <v>1</v>
      </c>
      <c r="F14" s="107"/>
    </row>
    <row r="15" spans="1:26" ht="64.2" customHeight="1">
      <c r="B15" s="75" t="s">
        <v>1010</v>
      </c>
      <c r="C15" s="173" t="s">
        <v>1684</v>
      </c>
      <c r="D15" s="207" t="s">
        <v>968</v>
      </c>
      <c r="E15" s="104">
        <f t="shared" ref="E15:E17" si="0">IF(D15="Sí",1,0)</f>
        <v>1</v>
      </c>
    </row>
    <row r="16" spans="1:26" ht="48" customHeight="1">
      <c r="B16" s="75" t="s">
        <v>1014</v>
      </c>
      <c r="C16" s="61" t="s">
        <v>1384</v>
      </c>
      <c r="D16" s="207" t="s">
        <v>968</v>
      </c>
      <c r="E16" s="104">
        <f t="shared" si="0"/>
        <v>1</v>
      </c>
    </row>
    <row r="17" spans="1:26" ht="40.5" customHeight="1">
      <c r="A17" s="108"/>
      <c r="B17" s="108" t="s">
        <v>1019</v>
      </c>
      <c r="C17" s="144" t="s">
        <v>1385</v>
      </c>
      <c r="D17" s="208" t="s">
        <v>968</v>
      </c>
      <c r="E17" s="111">
        <f t="shared" si="0"/>
        <v>1</v>
      </c>
      <c r="F17" s="108"/>
      <c r="G17" s="108"/>
      <c r="H17" s="108"/>
      <c r="I17" s="108"/>
      <c r="J17" s="108"/>
      <c r="K17" s="108"/>
      <c r="L17" s="108"/>
      <c r="M17" s="108"/>
      <c r="N17" s="108"/>
      <c r="O17" s="108"/>
      <c r="P17" s="108"/>
      <c r="Q17" s="108"/>
      <c r="R17" s="108"/>
      <c r="S17" s="108"/>
      <c r="T17" s="108"/>
      <c r="U17" s="108"/>
      <c r="V17" s="108"/>
      <c r="W17" s="108"/>
      <c r="X17" s="108"/>
      <c r="Y17" s="108"/>
      <c r="Z17" s="108"/>
    </row>
    <row r="18" spans="1:26" ht="19.5" customHeight="1">
      <c r="B18" s="108"/>
      <c r="C18" s="144"/>
      <c r="D18" s="148"/>
      <c r="E18" s="111"/>
      <c r="F18" s="108"/>
    </row>
    <row r="19" spans="1:26" ht="26.25" customHeight="1">
      <c r="A19" s="102"/>
      <c r="B19" s="145" t="s">
        <v>970</v>
      </c>
      <c r="C19" s="99"/>
      <c r="D19" s="145" t="str">
        <f>IF((SUM(E14:E17)=4), "Actividad que se ajusta a los Criterios Técnicos de Selección","Actividad que NO se ajusta a los Criterios Técnicos de Selección")</f>
        <v>Actividad que se ajusta a los Criterios Técnicos de Selección</v>
      </c>
      <c r="E19" s="100"/>
      <c r="F19" s="101"/>
      <c r="G19" s="113"/>
      <c r="H19" s="113"/>
      <c r="I19" s="113"/>
    </row>
    <row r="20" spans="1:26" ht="21.75" customHeight="1">
      <c r="A20" s="102"/>
      <c r="B20" s="145" t="s">
        <v>971</v>
      </c>
      <c r="C20" s="99"/>
      <c r="D20" s="145" t="str">
        <f>IF((D19="Actividad que se ajusta a los Criterios Técnicos de Selección"),"Facilitadora de la Mitigación del Cambio Climático","La actividad no puede demostrar, total o parcialmente, la CS al objetivo 1")</f>
        <v>Facilitadora de la Mitigación del Cambio Climático</v>
      </c>
      <c r="E20" s="114"/>
      <c r="F20" s="103"/>
      <c r="G20" s="113"/>
      <c r="H20" s="113"/>
      <c r="I20" s="113"/>
    </row>
    <row r="21" spans="1:26" ht="14.25" customHeight="1"/>
    <row r="22" spans="1:26" ht="15.75" customHeight="1"/>
    <row r="23" spans="1:26" ht="15.75" customHeight="1"/>
    <row r="24" spans="1:26" ht="19.5" customHeight="1"/>
    <row r="25" spans="1:26" ht="19.5" customHeight="1"/>
    <row r="26" spans="1:26" ht="14.25" customHeight="1"/>
    <row r="27" spans="1:26" ht="14.25" customHeight="1"/>
    <row r="28" spans="1:26" ht="14.25" customHeight="1"/>
    <row r="29" spans="1:26" ht="14.25" customHeight="1"/>
    <row r="30" spans="1:26" ht="14.25" customHeight="1"/>
    <row r="31" spans="1:26" ht="14.25" customHeight="1"/>
    <row r="32" spans="1: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8:I8"/>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3A00-000000000000}">
          <x14:formula1>
            <xm:f>Respuesta!$A$2:$A$4</xm:f>
          </x14:formula1>
          <xm:sqref>D14:D18 H19:H20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956"/>
  <sheetViews>
    <sheetView showGridLines="0" zoomScale="90" zoomScaleNormal="90" workbookViewId="0">
      <pane ySplit="2" topLeftCell="A290" activePane="bottomLeft" state="frozen"/>
      <selection pane="bottomLeft" activeCell="AA294" sqref="AA294"/>
    </sheetView>
  </sheetViews>
  <sheetFormatPr baseColWidth="10" defaultColWidth="14.44140625" defaultRowHeight="15" customHeight="1"/>
  <cols>
    <col min="1" max="1" width="9.6640625" customWidth="1"/>
    <col min="2" max="2" width="12.44140625" customWidth="1"/>
    <col min="3" max="3" width="10.44140625" customWidth="1"/>
    <col min="4" max="4" width="10.33203125" customWidth="1"/>
    <col min="5" max="5" width="46.44140625" customWidth="1"/>
    <col min="6" max="6" width="14.33203125" customWidth="1"/>
    <col min="7" max="7" width="55.6640625" customWidth="1"/>
    <col min="8" max="8" width="7.33203125" hidden="1" customWidth="1"/>
    <col min="9" max="9" width="7" hidden="1" customWidth="1"/>
    <col min="10" max="10" width="7.6640625" customWidth="1"/>
    <col min="11" max="11" width="66.44140625" customWidth="1"/>
    <col min="12" max="12" width="44.88671875" customWidth="1"/>
    <col min="13" max="32" width="11.5546875" style="309" customWidth="1"/>
  </cols>
  <sheetData>
    <row r="1" spans="1:32" ht="25.5" customHeight="1">
      <c r="A1" s="316" t="s">
        <v>72</v>
      </c>
      <c r="B1" s="317"/>
      <c r="C1" s="317"/>
      <c r="D1" s="317"/>
      <c r="E1" s="318"/>
      <c r="F1" s="63" t="s">
        <v>73</v>
      </c>
      <c r="G1" s="64" t="s">
        <v>74</v>
      </c>
      <c r="H1" s="64"/>
      <c r="I1" s="64"/>
      <c r="J1" s="65"/>
      <c r="K1" s="64"/>
      <c r="L1" s="65"/>
      <c r="M1" s="303"/>
      <c r="N1" s="303"/>
      <c r="O1" s="303"/>
      <c r="P1" s="303"/>
      <c r="Q1" s="303"/>
      <c r="R1" s="303"/>
      <c r="S1" s="303"/>
      <c r="T1" s="303"/>
      <c r="U1" s="303"/>
      <c r="V1" s="303"/>
      <c r="W1" s="303"/>
      <c r="X1" s="303"/>
      <c r="Y1" s="303"/>
      <c r="Z1" s="303"/>
      <c r="AA1" s="304"/>
      <c r="AB1" s="304"/>
      <c r="AC1" s="304"/>
      <c r="AD1" s="304"/>
      <c r="AE1" s="304"/>
      <c r="AF1" s="304"/>
    </row>
    <row r="2" spans="1:32" ht="40.5" customHeight="1">
      <c r="A2" s="66" t="s">
        <v>75</v>
      </c>
      <c r="B2" s="67" t="s">
        <v>76</v>
      </c>
      <c r="C2" s="67" t="s">
        <v>77</v>
      </c>
      <c r="D2" s="67" t="s">
        <v>78</v>
      </c>
      <c r="E2" s="67" t="s">
        <v>79</v>
      </c>
      <c r="F2" s="68" t="s">
        <v>80</v>
      </c>
      <c r="G2" s="300" t="s">
        <v>81</v>
      </c>
      <c r="H2" s="301" t="s">
        <v>82</v>
      </c>
      <c r="I2" s="301" t="s">
        <v>83</v>
      </c>
      <c r="J2" s="302" t="s">
        <v>75</v>
      </c>
      <c r="K2" s="301" t="s">
        <v>79</v>
      </c>
      <c r="L2" s="299" t="s">
        <v>84</v>
      </c>
      <c r="M2" s="305"/>
      <c r="N2" s="305"/>
      <c r="O2" s="305"/>
      <c r="P2" s="305"/>
      <c r="Q2" s="305"/>
      <c r="R2" s="305"/>
      <c r="S2" s="305"/>
      <c r="T2" s="305"/>
      <c r="U2" s="305"/>
      <c r="V2" s="305"/>
      <c r="W2" s="305"/>
      <c r="X2" s="305"/>
      <c r="Y2" s="305"/>
      <c r="Z2" s="305"/>
      <c r="AA2" s="306"/>
      <c r="AB2" s="306"/>
      <c r="AC2" s="306"/>
      <c r="AD2" s="306"/>
      <c r="AE2" s="306"/>
      <c r="AF2" s="306"/>
    </row>
    <row r="3" spans="1:32" ht="15" customHeight="1">
      <c r="A3" s="69" t="s">
        <v>85</v>
      </c>
      <c r="B3" s="70" t="s">
        <v>86</v>
      </c>
      <c r="C3" s="71">
        <v>11</v>
      </c>
      <c r="D3" s="69" t="str">
        <f t="shared" ref="D3:D390" si="0">CONCATENATE(A3,".",B3,".",C3)</f>
        <v>A.O1.11</v>
      </c>
      <c r="E3" s="7" t="s">
        <v>87</v>
      </c>
      <c r="F3" s="7" t="s">
        <v>88</v>
      </c>
      <c r="G3" s="72"/>
      <c r="H3" s="72"/>
      <c r="I3" s="72"/>
      <c r="J3" s="70"/>
      <c r="K3" s="72"/>
      <c r="L3" s="7"/>
      <c r="M3" s="307"/>
      <c r="N3" s="307"/>
      <c r="O3" s="307"/>
      <c r="P3" s="307"/>
      <c r="Q3" s="307"/>
      <c r="R3" s="307"/>
      <c r="S3" s="307"/>
      <c r="T3" s="307"/>
      <c r="U3" s="307"/>
      <c r="V3" s="307"/>
      <c r="W3" s="307"/>
      <c r="X3" s="307"/>
      <c r="Y3" s="307"/>
      <c r="Z3" s="307"/>
      <c r="AA3" s="308"/>
      <c r="AB3" s="308"/>
      <c r="AC3" s="308"/>
      <c r="AD3" s="308"/>
      <c r="AE3" s="308"/>
      <c r="AF3" s="308"/>
    </row>
    <row r="4" spans="1:32" ht="15" customHeight="1">
      <c r="A4" s="69" t="s">
        <v>85</v>
      </c>
      <c r="B4" s="70" t="s">
        <v>86</v>
      </c>
      <c r="C4" s="71">
        <v>12</v>
      </c>
      <c r="D4" s="69" t="str">
        <f t="shared" si="0"/>
        <v>A.O1.12</v>
      </c>
      <c r="E4" s="7" t="s">
        <v>89</v>
      </c>
      <c r="F4" s="7" t="s">
        <v>88</v>
      </c>
      <c r="G4" s="72"/>
      <c r="H4" s="72"/>
      <c r="I4" s="72"/>
      <c r="J4" s="70"/>
      <c r="K4" s="72"/>
      <c r="L4" s="7"/>
      <c r="M4" s="307"/>
      <c r="N4" s="307"/>
      <c r="O4" s="307"/>
      <c r="P4" s="307"/>
      <c r="Q4" s="307"/>
      <c r="R4" s="307"/>
      <c r="S4" s="307"/>
      <c r="T4" s="307"/>
      <c r="U4" s="307"/>
      <c r="V4" s="307"/>
      <c r="W4" s="307"/>
      <c r="X4" s="307"/>
      <c r="Y4" s="307"/>
      <c r="Z4" s="307"/>
      <c r="AA4" s="308"/>
      <c r="AB4" s="308"/>
      <c r="AC4" s="308"/>
      <c r="AD4" s="308"/>
      <c r="AE4" s="308"/>
      <c r="AF4" s="308"/>
    </row>
    <row r="5" spans="1:32" ht="15" customHeight="1">
      <c r="A5" s="69" t="s">
        <v>85</v>
      </c>
      <c r="B5" s="70" t="s">
        <v>86</v>
      </c>
      <c r="C5" s="71">
        <v>13</v>
      </c>
      <c r="D5" s="69" t="str">
        <f t="shared" si="0"/>
        <v>A.O1.13</v>
      </c>
      <c r="E5" s="60" t="s">
        <v>90</v>
      </c>
      <c r="F5" s="7" t="s">
        <v>88</v>
      </c>
      <c r="G5" s="72"/>
      <c r="H5" s="72"/>
      <c r="I5" s="72"/>
      <c r="J5" s="70"/>
      <c r="K5" s="72"/>
      <c r="L5" s="7"/>
      <c r="M5" s="307"/>
      <c r="N5" s="307"/>
      <c r="O5" s="307"/>
      <c r="P5" s="307"/>
      <c r="Q5" s="307"/>
      <c r="R5" s="307"/>
      <c r="S5" s="307"/>
      <c r="T5" s="307"/>
      <c r="U5" s="307"/>
      <c r="V5" s="307"/>
      <c r="W5" s="307"/>
      <c r="X5" s="307"/>
      <c r="Y5" s="307"/>
      <c r="Z5" s="307"/>
      <c r="AA5" s="308"/>
      <c r="AB5" s="308"/>
      <c r="AC5" s="308"/>
      <c r="AD5" s="308"/>
      <c r="AE5" s="308"/>
      <c r="AF5" s="308"/>
    </row>
    <row r="6" spans="1:32" ht="15" customHeight="1">
      <c r="A6" s="69" t="s">
        <v>85</v>
      </c>
      <c r="B6" s="70" t="s">
        <v>86</v>
      </c>
      <c r="C6" s="71">
        <v>14</v>
      </c>
      <c r="D6" s="69" t="str">
        <f t="shared" si="0"/>
        <v>A.O1.14</v>
      </c>
      <c r="E6" s="7" t="s">
        <v>91</v>
      </c>
      <c r="F6" s="7" t="s">
        <v>88</v>
      </c>
      <c r="G6" s="72"/>
      <c r="H6" s="72"/>
      <c r="I6" s="72"/>
      <c r="J6" s="70"/>
      <c r="K6" s="72"/>
      <c r="L6" s="7"/>
      <c r="M6" s="307"/>
      <c r="N6" s="307"/>
      <c r="O6" s="307"/>
      <c r="P6" s="307"/>
      <c r="Q6" s="307"/>
      <c r="R6" s="307"/>
      <c r="S6" s="307"/>
      <c r="T6" s="307"/>
      <c r="U6" s="307"/>
      <c r="V6" s="307"/>
      <c r="W6" s="307"/>
      <c r="X6" s="307"/>
      <c r="Y6" s="307"/>
      <c r="Z6" s="307"/>
      <c r="AA6" s="308"/>
      <c r="AB6" s="308"/>
      <c r="AC6" s="308"/>
      <c r="AD6" s="308"/>
      <c r="AE6" s="308"/>
      <c r="AF6" s="308"/>
    </row>
    <row r="7" spans="1:32" ht="15" customHeight="1">
      <c r="A7" s="69" t="s">
        <v>85</v>
      </c>
      <c r="B7" s="70" t="s">
        <v>86</v>
      </c>
      <c r="C7" s="71">
        <v>15</v>
      </c>
      <c r="D7" s="69" t="str">
        <f t="shared" si="0"/>
        <v>A.O1.15</v>
      </c>
      <c r="E7" s="7" t="s">
        <v>92</v>
      </c>
      <c r="F7" s="7" t="s">
        <v>88</v>
      </c>
      <c r="G7" s="72"/>
      <c r="H7" s="72"/>
      <c r="I7" s="72"/>
      <c r="J7" s="70"/>
      <c r="K7" s="72"/>
      <c r="L7" s="7"/>
      <c r="M7" s="307"/>
      <c r="N7" s="307"/>
      <c r="O7" s="307"/>
      <c r="P7" s="307"/>
      <c r="Q7" s="307"/>
      <c r="R7" s="307"/>
      <c r="S7" s="307"/>
      <c r="T7" s="307"/>
      <c r="U7" s="307"/>
      <c r="V7" s="307"/>
      <c r="W7" s="307"/>
      <c r="X7" s="307"/>
      <c r="Y7" s="307"/>
      <c r="Z7" s="307"/>
      <c r="AA7" s="308"/>
      <c r="AB7" s="308"/>
      <c r="AC7" s="308"/>
      <c r="AD7" s="308"/>
      <c r="AE7" s="308"/>
      <c r="AF7" s="308"/>
    </row>
    <row r="8" spans="1:32" ht="15" customHeight="1">
      <c r="A8" s="69" t="s">
        <v>85</v>
      </c>
      <c r="B8" s="70" t="s">
        <v>86</v>
      </c>
      <c r="C8" s="71">
        <v>16</v>
      </c>
      <c r="D8" s="69" t="str">
        <f t="shared" si="0"/>
        <v>A.O1.16</v>
      </c>
      <c r="E8" s="7" t="s">
        <v>93</v>
      </c>
      <c r="F8" s="7" t="s">
        <v>88</v>
      </c>
      <c r="G8" s="72"/>
      <c r="H8" s="72"/>
      <c r="I8" s="72"/>
      <c r="J8" s="70"/>
      <c r="K8" s="72"/>
      <c r="L8" s="7"/>
      <c r="M8" s="307"/>
      <c r="N8" s="307"/>
      <c r="O8" s="307"/>
      <c r="P8" s="307"/>
      <c r="Q8" s="307"/>
      <c r="R8" s="307"/>
      <c r="S8" s="307"/>
      <c r="T8" s="307"/>
      <c r="U8" s="307"/>
      <c r="V8" s="307"/>
      <c r="W8" s="307"/>
      <c r="X8" s="307"/>
      <c r="Y8" s="307"/>
      <c r="Z8" s="307"/>
      <c r="AA8" s="308"/>
      <c r="AB8" s="308"/>
      <c r="AC8" s="308"/>
      <c r="AD8" s="308"/>
      <c r="AE8" s="308"/>
      <c r="AF8" s="308"/>
    </row>
    <row r="9" spans="1:32" ht="15" customHeight="1">
      <c r="A9" s="69" t="s">
        <v>85</v>
      </c>
      <c r="B9" s="70" t="s">
        <v>86</v>
      </c>
      <c r="C9" s="71">
        <v>19</v>
      </c>
      <c r="D9" s="69" t="str">
        <f t="shared" si="0"/>
        <v>A.O1.19</v>
      </c>
      <c r="E9" s="7" t="s">
        <v>94</v>
      </c>
      <c r="F9" s="7" t="s">
        <v>88</v>
      </c>
      <c r="G9" s="72"/>
      <c r="H9" s="72"/>
      <c r="I9" s="72"/>
      <c r="J9" s="70"/>
      <c r="K9" s="72"/>
      <c r="L9" s="7"/>
      <c r="M9" s="307"/>
      <c r="N9" s="307"/>
      <c r="O9" s="307"/>
      <c r="P9" s="307"/>
      <c r="Q9" s="307"/>
      <c r="R9" s="307"/>
      <c r="S9" s="307"/>
      <c r="T9" s="307"/>
      <c r="U9" s="307"/>
      <c r="V9" s="307"/>
      <c r="W9" s="307"/>
      <c r="X9" s="307"/>
      <c r="Y9" s="307"/>
      <c r="Z9" s="307"/>
      <c r="AA9" s="308"/>
      <c r="AB9" s="308"/>
      <c r="AC9" s="308"/>
      <c r="AD9" s="308"/>
      <c r="AE9" s="308"/>
      <c r="AF9" s="308"/>
    </row>
    <row r="10" spans="1:32" ht="15" customHeight="1">
      <c r="A10" s="69" t="s">
        <v>85</v>
      </c>
      <c r="B10" s="70" t="s">
        <v>86</v>
      </c>
      <c r="C10" s="71">
        <v>21</v>
      </c>
      <c r="D10" s="69" t="str">
        <f t="shared" si="0"/>
        <v>A.O1.21</v>
      </c>
      <c r="E10" s="7" t="s">
        <v>95</v>
      </c>
      <c r="F10" s="7" t="s">
        <v>88</v>
      </c>
      <c r="G10" s="72"/>
      <c r="H10" s="72"/>
      <c r="I10" s="72"/>
      <c r="J10" s="70"/>
      <c r="K10" s="72"/>
      <c r="L10" s="7"/>
      <c r="M10" s="307"/>
      <c r="N10" s="307"/>
      <c r="O10" s="307"/>
      <c r="P10" s="307"/>
      <c r="Q10" s="307"/>
      <c r="R10" s="307"/>
      <c r="S10" s="307"/>
      <c r="T10" s="307"/>
      <c r="U10" s="307"/>
      <c r="V10" s="307"/>
      <c r="W10" s="307"/>
      <c r="X10" s="307"/>
      <c r="Y10" s="307"/>
      <c r="Z10" s="307"/>
      <c r="AA10" s="308"/>
      <c r="AB10" s="308"/>
      <c r="AC10" s="308"/>
      <c r="AD10" s="308"/>
      <c r="AE10" s="308"/>
      <c r="AF10" s="308"/>
    </row>
    <row r="11" spans="1:32" ht="15" customHeight="1">
      <c r="A11" s="69" t="s">
        <v>85</v>
      </c>
      <c r="B11" s="70" t="s">
        <v>86</v>
      </c>
      <c r="C11" s="71">
        <v>22</v>
      </c>
      <c r="D11" s="69" t="str">
        <f t="shared" si="0"/>
        <v>A.O1.22</v>
      </c>
      <c r="E11" s="7" t="s">
        <v>96</v>
      </c>
      <c r="F11" s="7" t="s">
        <v>88</v>
      </c>
      <c r="G11" s="72"/>
      <c r="H11" s="72"/>
      <c r="I11" s="72"/>
      <c r="J11" s="70"/>
      <c r="K11" s="72"/>
      <c r="L11" s="7"/>
      <c r="M11" s="307"/>
      <c r="N11" s="307"/>
      <c r="O11" s="307"/>
      <c r="P11" s="307"/>
      <c r="Q11" s="307"/>
      <c r="R11" s="307"/>
      <c r="S11" s="307"/>
      <c r="T11" s="307"/>
      <c r="U11" s="307"/>
      <c r="V11" s="307"/>
      <c r="W11" s="307"/>
      <c r="X11" s="307"/>
      <c r="Y11" s="307"/>
      <c r="Z11" s="307"/>
      <c r="AA11" s="308"/>
      <c r="AB11" s="308"/>
      <c r="AC11" s="308"/>
      <c r="AD11" s="308"/>
      <c r="AE11" s="308"/>
      <c r="AF11" s="308"/>
    </row>
    <row r="12" spans="1:32" ht="15" customHeight="1">
      <c r="A12" s="69" t="s">
        <v>85</v>
      </c>
      <c r="B12" s="70" t="s">
        <v>86</v>
      </c>
      <c r="C12" s="71">
        <v>23</v>
      </c>
      <c r="D12" s="69" t="str">
        <f t="shared" si="0"/>
        <v>A.O1.23</v>
      </c>
      <c r="E12" s="7" t="s">
        <v>97</v>
      </c>
      <c r="F12" s="7" t="s">
        <v>88</v>
      </c>
      <c r="G12" s="72"/>
      <c r="H12" s="72"/>
      <c r="I12" s="72"/>
      <c r="J12" s="70"/>
      <c r="K12" s="72"/>
      <c r="L12" s="7"/>
      <c r="M12" s="307"/>
      <c r="N12" s="307"/>
      <c r="O12" s="307"/>
      <c r="P12" s="307"/>
      <c r="Q12" s="307"/>
      <c r="R12" s="307"/>
      <c r="S12" s="307"/>
      <c r="T12" s="307"/>
      <c r="U12" s="307"/>
      <c r="V12" s="307"/>
      <c r="W12" s="307"/>
      <c r="X12" s="307"/>
      <c r="Y12" s="307"/>
      <c r="Z12" s="307"/>
      <c r="AA12" s="308"/>
      <c r="AB12" s="308"/>
      <c r="AC12" s="308"/>
      <c r="AD12" s="308"/>
      <c r="AE12" s="308"/>
      <c r="AF12" s="308"/>
    </row>
    <row r="13" spans="1:32" ht="15" customHeight="1">
      <c r="A13" s="69" t="s">
        <v>85</v>
      </c>
      <c r="B13" s="70" t="s">
        <v>86</v>
      </c>
      <c r="C13" s="71">
        <v>24</v>
      </c>
      <c r="D13" s="69" t="str">
        <f t="shared" si="0"/>
        <v>A.O1.24</v>
      </c>
      <c r="E13" s="7" t="s">
        <v>98</v>
      </c>
      <c r="F13" s="7" t="s">
        <v>88</v>
      </c>
      <c r="G13" s="72"/>
      <c r="H13" s="72"/>
      <c r="I13" s="72"/>
      <c r="J13" s="70"/>
      <c r="K13" s="72"/>
      <c r="L13" s="7"/>
      <c r="M13" s="307"/>
      <c r="N13" s="307"/>
      <c r="O13" s="307"/>
      <c r="P13" s="307"/>
      <c r="Q13" s="307"/>
      <c r="R13" s="307"/>
      <c r="S13" s="307"/>
      <c r="T13" s="307"/>
      <c r="U13" s="307"/>
      <c r="V13" s="307"/>
      <c r="W13" s="307"/>
      <c r="X13" s="307"/>
      <c r="Y13" s="307"/>
      <c r="Z13" s="307"/>
      <c r="AA13" s="308"/>
      <c r="AB13" s="308"/>
      <c r="AC13" s="308"/>
      <c r="AD13" s="308"/>
      <c r="AE13" s="308"/>
      <c r="AF13" s="308"/>
    </row>
    <row r="14" spans="1:32" ht="15" customHeight="1">
      <c r="A14" s="69" t="s">
        <v>85</v>
      </c>
      <c r="B14" s="70" t="s">
        <v>86</v>
      </c>
      <c r="C14" s="71">
        <v>25</v>
      </c>
      <c r="D14" s="69" t="str">
        <f t="shared" si="0"/>
        <v>A.O1.25</v>
      </c>
      <c r="E14" s="7" t="s">
        <v>99</v>
      </c>
      <c r="F14" s="7" t="s">
        <v>88</v>
      </c>
      <c r="G14" s="72"/>
      <c r="H14" s="72"/>
      <c r="I14" s="72"/>
      <c r="J14" s="70"/>
      <c r="K14" s="72"/>
      <c r="L14" s="7"/>
      <c r="M14" s="307"/>
      <c r="N14" s="307"/>
      <c r="O14" s="307"/>
      <c r="P14" s="307"/>
      <c r="Q14" s="307"/>
      <c r="R14" s="307"/>
      <c r="S14" s="307"/>
      <c r="T14" s="307"/>
      <c r="U14" s="307"/>
      <c r="V14" s="307"/>
      <c r="W14" s="307"/>
      <c r="X14" s="307"/>
      <c r="Y14" s="307"/>
      <c r="Z14" s="307"/>
      <c r="AA14" s="308"/>
      <c r="AB14" s="308"/>
      <c r="AC14" s="308"/>
      <c r="AD14" s="308"/>
      <c r="AE14" s="308"/>
      <c r="AF14" s="308"/>
    </row>
    <row r="15" spans="1:32" ht="15" customHeight="1">
      <c r="A15" s="69" t="s">
        <v>85</v>
      </c>
      <c r="B15" s="70" t="s">
        <v>86</v>
      </c>
      <c r="C15" s="71">
        <v>26</v>
      </c>
      <c r="D15" s="69" t="str">
        <f t="shared" si="0"/>
        <v>A.O1.26</v>
      </c>
      <c r="E15" s="7" t="s">
        <v>100</v>
      </c>
      <c r="F15" s="7" t="s">
        <v>88</v>
      </c>
      <c r="G15" s="72"/>
      <c r="H15" s="72"/>
      <c r="I15" s="72"/>
      <c r="J15" s="70"/>
      <c r="K15" s="72"/>
      <c r="L15" s="7"/>
      <c r="M15" s="307"/>
      <c r="N15" s="307"/>
      <c r="O15" s="307"/>
      <c r="P15" s="307"/>
      <c r="Q15" s="307"/>
      <c r="R15" s="307"/>
      <c r="S15" s="307"/>
      <c r="T15" s="307"/>
      <c r="U15" s="307"/>
      <c r="V15" s="307"/>
      <c r="W15" s="307"/>
      <c r="X15" s="307"/>
      <c r="Y15" s="307"/>
      <c r="Z15" s="307"/>
      <c r="AA15" s="308"/>
      <c r="AB15" s="308"/>
      <c r="AC15" s="308"/>
      <c r="AD15" s="308"/>
      <c r="AE15" s="308"/>
      <c r="AF15" s="308"/>
    </row>
    <row r="16" spans="1:32" ht="15" customHeight="1">
      <c r="A16" s="69" t="s">
        <v>85</v>
      </c>
      <c r="B16" s="70" t="s">
        <v>86</v>
      </c>
      <c r="C16" s="71">
        <v>27</v>
      </c>
      <c r="D16" s="69" t="str">
        <f t="shared" si="0"/>
        <v>A.O1.27</v>
      </c>
      <c r="E16" s="7" t="s">
        <v>101</v>
      </c>
      <c r="F16" s="7" t="s">
        <v>88</v>
      </c>
      <c r="G16" s="72"/>
      <c r="H16" s="72"/>
      <c r="I16" s="72"/>
      <c r="J16" s="70"/>
      <c r="K16" s="72"/>
      <c r="L16" s="7"/>
      <c r="M16" s="307"/>
      <c r="N16" s="307"/>
      <c r="O16" s="307"/>
      <c r="P16" s="307"/>
      <c r="Q16" s="307"/>
      <c r="R16" s="307"/>
      <c r="S16" s="307"/>
      <c r="T16" s="307"/>
      <c r="U16" s="307"/>
      <c r="V16" s="307"/>
      <c r="W16" s="307"/>
      <c r="X16" s="307"/>
      <c r="Y16" s="307"/>
      <c r="Z16" s="307"/>
      <c r="AA16" s="308"/>
      <c r="AB16" s="308"/>
      <c r="AC16" s="308"/>
      <c r="AD16" s="308"/>
      <c r="AE16" s="308"/>
      <c r="AF16" s="308"/>
    </row>
    <row r="17" spans="1:32" ht="15" customHeight="1">
      <c r="A17" s="69" t="s">
        <v>85</v>
      </c>
      <c r="B17" s="70" t="s">
        <v>86</v>
      </c>
      <c r="C17" s="71">
        <v>28</v>
      </c>
      <c r="D17" s="69" t="str">
        <f t="shared" si="0"/>
        <v>A.O1.28</v>
      </c>
      <c r="E17" s="7" t="s">
        <v>102</v>
      </c>
      <c r="F17" s="7" t="s">
        <v>88</v>
      </c>
      <c r="G17" s="72"/>
      <c r="H17" s="72"/>
      <c r="I17" s="72"/>
      <c r="J17" s="70"/>
      <c r="K17" s="72"/>
      <c r="L17" s="7"/>
      <c r="M17" s="307"/>
      <c r="N17" s="307"/>
      <c r="O17" s="307"/>
      <c r="P17" s="307"/>
      <c r="Q17" s="307"/>
      <c r="R17" s="307"/>
      <c r="S17" s="307"/>
      <c r="T17" s="307"/>
      <c r="U17" s="307"/>
      <c r="V17" s="307"/>
      <c r="W17" s="307"/>
      <c r="X17" s="307"/>
      <c r="Y17" s="307"/>
      <c r="Z17" s="307"/>
      <c r="AA17" s="308"/>
      <c r="AB17" s="308"/>
      <c r="AC17" s="308"/>
      <c r="AD17" s="308"/>
      <c r="AE17" s="308"/>
      <c r="AF17" s="308"/>
    </row>
    <row r="18" spans="1:32" ht="15" customHeight="1">
      <c r="A18" s="69" t="s">
        <v>85</v>
      </c>
      <c r="B18" s="70" t="s">
        <v>86</v>
      </c>
      <c r="C18" s="71">
        <v>29</v>
      </c>
      <c r="D18" s="69" t="str">
        <f t="shared" si="0"/>
        <v>A.O1.29</v>
      </c>
      <c r="E18" s="7" t="s">
        <v>103</v>
      </c>
      <c r="F18" s="7" t="s">
        <v>88</v>
      </c>
      <c r="G18" s="72"/>
      <c r="H18" s="72"/>
      <c r="I18" s="72"/>
      <c r="J18" s="70"/>
      <c r="K18" s="72"/>
      <c r="L18" s="7"/>
      <c r="M18" s="307"/>
      <c r="N18" s="307"/>
      <c r="O18" s="307"/>
      <c r="P18" s="307"/>
      <c r="Q18" s="307"/>
      <c r="R18" s="307"/>
      <c r="S18" s="307"/>
      <c r="T18" s="307"/>
      <c r="U18" s="307"/>
      <c r="V18" s="307"/>
      <c r="W18" s="307"/>
      <c r="X18" s="307"/>
      <c r="Y18" s="307"/>
      <c r="Z18" s="307"/>
      <c r="AA18" s="308"/>
      <c r="AB18" s="308"/>
      <c r="AC18" s="308"/>
      <c r="AD18" s="308"/>
      <c r="AE18" s="308"/>
      <c r="AF18" s="308"/>
    </row>
    <row r="19" spans="1:32" ht="15" customHeight="1">
      <c r="A19" s="69" t="s">
        <v>85</v>
      </c>
      <c r="B19" s="70" t="s">
        <v>86</v>
      </c>
      <c r="C19" s="71">
        <v>30</v>
      </c>
      <c r="D19" s="69" t="str">
        <f t="shared" si="0"/>
        <v>A.O1.30</v>
      </c>
      <c r="E19" s="7" t="s">
        <v>104</v>
      </c>
      <c r="F19" s="7" t="s">
        <v>88</v>
      </c>
      <c r="G19" s="72"/>
      <c r="H19" s="72"/>
      <c r="I19" s="72"/>
      <c r="J19" s="70"/>
      <c r="K19" s="72"/>
      <c r="L19" s="7"/>
      <c r="M19" s="307"/>
      <c r="N19" s="307"/>
      <c r="O19" s="307"/>
      <c r="P19" s="307"/>
      <c r="Q19" s="307"/>
      <c r="R19" s="307"/>
      <c r="S19" s="307"/>
      <c r="T19" s="307"/>
      <c r="U19" s="307"/>
      <c r="V19" s="307"/>
      <c r="W19" s="307"/>
      <c r="X19" s="307"/>
      <c r="Y19" s="307"/>
      <c r="Z19" s="307"/>
      <c r="AA19" s="308"/>
      <c r="AB19" s="308"/>
      <c r="AC19" s="308"/>
      <c r="AD19" s="308"/>
      <c r="AE19" s="308"/>
      <c r="AF19" s="308"/>
    </row>
    <row r="20" spans="1:32" ht="15" customHeight="1">
      <c r="A20" s="69" t="s">
        <v>85</v>
      </c>
      <c r="B20" s="70" t="s">
        <v>86</v>
      </c>
      <c r="C20" s="71">
        <v>41</v>
      </c>
      <c r="D20" s="69" t="str">
        <f t="shared" si="0"/>
        <v>A.O1.41</v>
      </c>
      <c r="E20" s="7" t="s">
        <v>105</v>
      </c>
      <c r="F20" s="7" t="s">
        <v>88</v>
      </c>
      <c r="G20" s="72"/>
      <c r="H20" s="72"/>
      <c r="I20" s="72"/>
      <c r="J20" s="70"/>
      <c r="K20" s="72"/>
      <c r="L20" s="7"/>
      <c r="M20" s="307"/>
      <c r="N20" s="307"/>
      <c r="O20" s="307"/>
      <c r="P20" s="307"/>
      <c r="Q20" s="307"/>
      <c r="R20" s="307"/>
      <c r="S20" s="307"/>
      <c r="T20" s="307"/>
      <c r="U20" s="307"/>
      <c r="V20" s="307"/>
      <c r="W20" s="307"/>
      <c r="X20" s="307"/>
      <c r="Y20" s="307"/>
      <c r="Z20" s="307"/>
      <c r="AA20" s="308"/>
      <c r="AB20" s="308"/>
      <c r="AC20" s="308"/>
      <c r="AD20" s="308"/>
      <c r="AE20" s="308"/>
      <c r="AF20" s="308"/>
    </row>
    <row r="21" spans="1:32" ht="15" customHeight="1">
      <c r="A21" s="69" t="s">
        <v>85</v>
      </c>
      <c r="B21" s="70" t="s">
        <v>86</v>
      </c>
      <c r="C21" s="71">
        <v>42</v>
      </c>
      <c r="D21" s="69" t="str">
        <f t="shared" si="0"/>
        <v>A.O1.42</v>
      </c>
      <c r="E21" s="7" t="s">
        <v>106</v>
      </c>
      <c r="F21" s="7" t="s">
        <v>88</v>
      </c>
      <c r="G21" s="72"/>
      <c r="H21" s="72"/>
      <c r="I21" s="72"/>
      <c r="J21" s="70"/>
      <c r="K21" s="72"/>
      <c r="L21" s="7"/>
      <c r="M21" s="307"/>
      <c r="N21" s="307"/>
      <c r="O21" s="307"/>
      <c r="P21" s="307"/>
      <c r="Q21" s="307"/>
      <c r="R21" s="307"/>
      <c r="S21" s="307"/>
      <c r="T21" s="307"/>
      <c r="U21" s="307"/>
      <c r="V21" s="307"/>
      <c r="W21" s="307"/>
      <c r="X21" s="307"/>
      <c r="Y21" s="307"/>
      <c r="Z21" s="307"/>
      <c r="AA21" s="308"/>
      <c r="AB21" s="308"/>
      <c r="AC21" s="308"/>
      <c r="AD21" s="308"/>
      <c r="AE21" s="308"/>
      <c r="AF21" s="308"/>
    </row>
    <row r="22" spans="1:32" ht="15" customHeight="1">
      <c r="A22" s="69" t="s">
        <v>85</v>
      </c>
      <c r="B22" s="70" t="s">
        <v>86</v>
      </c>
      <c r="C22" s="71">
        <v>43</v>
      </c>
      <c r="D22" s="69" t="str">
        <f t="shared" si="0"/>
        <v>A.O1.43</v>
      </c>
      <c r="E22" s="7" t="s">
        <v>107</v>
      </c>
      <c r="F22" s="7" t="s">
        <v>88</v>
      </c>
      <c r="G22" s="72"/>
      <c r="H22" s="72"/>
      <c r="I22" s="72"/>
      <c r="J22" s="70"/>
      <c r="K22" s="72"/>
      <c r="L22" s="7"/>
      <c r="M22" s="307"/>
      <c r="N22" s="307"/>
      <c r="O22" s="307"/>
      <c r="P22" s="307"/>
      <c r="Q22" s="307"/>
      <c r="R22" s="307"/>
      <c r="S22" s="307"/>
      <c r="T22" s="307"/>
      <c r="U22" s="307"/>
      <c r="V22" s="307"/>
      <c r="W22" s="307"/>
      <c r="X22" s="307"/>
      <c r="Y22" s="307"/>
      <c r="Z22" s="307"/>
      <c r="AA22" s="308"/>
      <c r="AB22" s="308"/>
      <c r="AC22" s="308"/>
      <c r="AD22" s="308"/>
      <c r="AE22" s="308"/>
      <c r="AF22" s="308"/>
    </row>
    <row r="23" spans="1:32" ht="15" customHeight="1">
      <c r="A23" s="69" t="s">
        <v>85</v>
      </c>
      <c r="B23" s="70" t="s">
        <v>86</v>
      </c>
      <c r="C23" s="71">
        <v>44</v>
      </c>
      <c r="D23" s="69" t="str">
        <f t="shared" si="0"/>
        <v>A.O1.44</v>
      </c>
      <c r="E23" s="7" t="s">
        <v>108</v>
      </c>
      <c r="F23" s="7" t="s">
        <v>88</v>
      </c>
      <c r="G23" s="72"/>
      <c r="H23" s="72"/>
      <c r="I23" s="72"/>
      <c r="J23" s="70"/>
      <c r="K23" s="72"/>
      <c r="L23" s="7"/>
      <c r="M23" s="307"/>
      <c r="N23" s="307"/>
      <c r="O23" s="307"/>
      <c r="P23" s="307"/>
      <c r="Q23" s="307"/>
      <c r="R23" s="307"/>
      <c r="S23" s="307"/>
      <c r="T23" s="307"/>
      <c r="U23" s="307"/>
      <c r="V23" s="307"/>
      <c r="W23" s="307"/>
      <c r="X23" s="307"/>
      <c r="Y23" s="307"/>
      <c r="Z23" s="307"/>
      <c r="AA23" s="308"/>
      <c r="AB23" s="308"/>
      <c r="AC23" s="308"/>
      <c r="AD23" s="308"/>
      <c r="AE23" s="308"/>
      <c r="AF23" s="308"/>
    </row>
    <row r="24" spans="1:32" ht="15" customHeight="1">
      <c r="A24" s="69" t="s">
        <v>85</v>
      </c>
      <c r="B24" s="70" t="s">
        <v>86</v>
      </c>
      <c r="C24" s="71">
        <v>45</v>
      </c>
      <c r="D24" s="69" t="str">
        <f t="shared" si="0"/>
        <v>A.O1.45</v>
      </c>
      <c r="E24" s="7" t="s">
        <v>109</v>
      </c>
      <c r="F24" s="7" t="s">
        <v>88</v>
      </c>
      <c r="G24" s="72"/>
      <c r="H24" s="72"/>
      <c r="I24" s="72"/>
      <c r="J24" s="70"/>
      <c r="K24" s="72"/>
      <c r="L24" s="7"/>
      <c r="M24" s="307"/>
      <c r="N24" s="307"/>
      <c r="O24" s="307"/>
      <c r="P24" s="307"/>
      <c r="Q24" s="307"/>
      <c r="R24" s="307"/>
      <c r="S24" s="307"/>
      <c r="T24" s="307"/>
      <c r="U24" s="307"/>
      <c r="V24" s="307"/>
      <c r="W24" s="307"/>
      <c r="X24" s="307"/>
      <c r="Y24" s="307"/>
      <c r="Z24" s="307"/>
      <c r="AA24" s="308"/>
      <c r="AB24" s="308"/>
      <c r="AC24" s="308"/>
      <c r="AD24" s="308"/>
      <c r="AE24" s="308"/>
      <c r="AF24" s="308"/>
    </row>
    <row r="25" spans="1:32" ht="15" customHeight="1">
      <c r="A25" s="69" t="s">
        <v>85</v>
      </c>
      <c r="B25" s="70" t="s">
        <v>86</v>
      </c>
      <c r="C25" s="71">
        <v>46</v>
      </c>
      <c r="D25" s="69" t="str">
        <f t="shared" si="0"/>
        <v>A.O1.46</v>
      </c>
      <c r="E25" s="7" t="s">
        <v>110</v>
      </c>
      <c r="F25" s="7" t="s">
        <v>88</v>
      </c>
      <c r="G25" s="72"/>
      <c r="H25" s="72"/>
      <c r="I25" s="72"/>
      <c r="J25" s="70"/>
      <c r="K25" s="72"/>
      <c r="L25" s="7"/>
      <c r="M25" s="307"/>
      <c r="N25" s="307"/>
      <c r="O25" s="307"/>
      <c r="P25" s="307"/>
      <c r="Q25" s="307"/>
      <c r="R25" s="307"/>
      <c r="S25" s="307"/>
      <c r="T25" s="307"/>
      <c r="U25" s="307"/>
      <c r="V25" s="307"/>
      <c r="W25" s="307"/>
      <c r="X25" s="307"/>
      <c r="Y25" s="307"/>
      <c r="Z25" s="307"/>
      <c r="AA25" s="308"/>
      <c r="AB25" s="308"/>
      <c r="AC25" s="308"/>
      <c r="AD25" s="308"/>
      <c r="AE25" s="308"/>
      <c r="AF25" s="308"/>
    </row>
    <row r="26" spans="1:32" ht="15" customHeight="1">
      <c r="A26" s="69" t="s">
        <v>85</v>
      </c>
      <c r="B26" s="70" t="s">
        <v>86</v>
      </c>
      <c r="C26" s="71">
        <v>47</v>
      </c>
      <c r="D26" s="69" t="str">
        <f t="shared" si="0"/>
        <v>A.O1.47</v>
      </c>
      <c r="E26" s="7" t="s">
        <v>111</v>
      </c>
      <c r="F26" s="7" t="s">
        <v>88</v>
      </c>
      <c r="G26" s="72"/>
      <c r="H26" s="72"/>
      <c r="I26" s="72"/>
      <c r="J26" s="70"/>
      <c r="K26" s="72"/>
      <c r="L26" s="7"/>
      <c r="M26" s="307"/>
      <c r="N26" s="307"/>
      <c r="O26" s="307"/>
      <c r="P26" s="307"/>
      <c r="Q26" s="307"/>
      <c r="R26" s="307"/>
      <c r="S26" s="307"/>
      <c r="T26" s="307"/>
      <c r="U26" s="307"/>
      <c r="V26" s="307"/>
      <c r="W26" s="307"/>
      <c r="X26" s="307"/>
      <c r="Y26" s="307"/>
      <c r="Z26" s="307"/>
      <c r="AA26" s="308"/>
      <c r="AB26" s="308"/>
      <c r="AC26" s="308"/>
      <c r="AD26" s="308"/>
      <c r="AE26" s="308"/>
      <c r="AF26" s="308"/>
    </row>
    <row r="27" spans="1:32" ht="15" customHeight="1">
      <c r="A27" s="69" t="s">
        <v>85</v>
      </c>
      <c r="B27" s="70" t="s">
        <v>86</v>
      </c>
      <c r="C27" s="71">
        <v>49</v>
      </c>
      <c r="D27" s="69" t="str">
        <f t="shared" si="0"/>
        <v>A.O1.49</v>
      </c>
      <c r="E27" s="7" t="s">
        <v>112</v>
      </c>
      <c r="F27" s="7" t="s">
        <v>88</v>
      </c>
      <c r="G27" s="72"/>
      <c r="H27" s="72"/>
      <c r="I27" s="72"/>
      <c r="J27" s="70"/>
      <c r="K27" s="72"/>
      <c r="L27" s="7"/>
      <c r="M27" s="307"/>
      <c r="N27" s="307"/>
      <c r="O27" s="307"/>
      <c r="P27" s="307"/>
      <c r="Q27" s="307"/>
      <c r="R27" s="307"/>
      <c r="S27" s="307"/>
      <c r="T27" s="307"/>
      <c r="U27" s="307"/>
      <c r="V27" s="307"/>
      <c r="W27" s="307"/>
      <c r="X27" s="307"/>
      <c r="Y27" s="307"/>
      <c r="Z27" s="307"/>
      <c r="AA27" s="308"/>
      <c r="AB27" s="308"/>
      <c r="AC27" s="308"/>
      <c r="AD27" s="308"/>
      <c r="AE27" s="308"/>
      <c r="AF27" s="308"/>
    </row>
    <row r="28" spans="1:32" ht="15" customHeight="1">
      <c r="A28" s="69" t="s">
        <v>85</v>
      </c>
      <c r="B28" s="70" t="s">
        <v>86</v>
      </c>
      <c r="C28" s="71">
        <v>50</v>
      </c>
      <c r="D28" s="69" t="str">
        <f t="shared" si="0"/>
        <v>A.O1.50</v>
      </c>
      <c r="E28" s="7" t="s">
        <v>113</v>
      </c>
      <c r="F28" s="7" t="s">
        <v>88</v>
      </c>
      <c r="G28" s="72"/>
      <c r="H28" s="72"/>
      <c r="I28" s="72"/>
      <c r="J28" s="70"/>
      <c r="K28" s="72"/>
      <c r="L28" s="7"/>
      <c r="M28" s="307"/>
      <c r="N28" s="307"/>
      <c r="O28" s="307"/>
      <c r="P28" s="307"/>
      <c r="Q28" s="307"/>
      <c r="R28" s="307"/>
      <c r="S28" s="307"/>
      <c r="T28" s="307"/>
      <c r="U28" s="307"/>
      <c r="V28" s="307"/>
      <c r="W28" s="307"/>
      <c r="X28" s="307"/>
      <c r="Y28" s="307"/>
      <c r="Z28" s="307"/>
      <c r="AA28" s="308"/>
      <c r="AB28" s="308"/>
      <c r="AC28" s="308"/>
      <c r="AD28" s="308"/>
      <c r="AE28" s="308"/>
      <c r="AF28" s="308"/>
    </row>
    <row r="29" spans="1:32" ht="15" customHeight="1">
      <c r="A29" s="69" t="s">
        <v>85</v>
      </c>
      <c r="B29" s="70" t="s">
        <v>86</v>
      </c>
      <c r="C29" s="71">
        <v>61</v>
      </c>
      <c r="D29" s="69" t="str">
        <f t="shared" si="0"/>
        <v>A.O1.61</v>
      </c>
      <c r="E29" s="7" t="s">
        <v>114</v>
      </c>
      <c r="F29" s="7" t="s">
        <v>88</v>
      </c>
      <c r="G29" s="72"/>
      <c r="H29" s="72"/>
      <c r="I29" s="72"/>
      <c r="J29" s="70"/>
      <c r="K29" s="72"/>
      <c r="L29" s="7"/>
      <c r="M29" s="307"/>
      <c r="N29" s="307"/>
      <c r="O29" s="307"/>
      <c r="P29" s="307"/>
      <c r="Q29" s="307"/>
      <c r="R29" s="307"/>
      <c r="S29" s="307"/>
      <c r="T29" s="307"/>
      <c r="U29" s="307"/>
      <c r="V29" s="307"/>
      <c r="W29" s="307"/>
      <c r="X29" s="307"/>
      <c r="Y29" s="307"/>
      <c r="Z29" s="307"/>
      <c r="AA29" s="308"/>
      <c r="AB29" s="308"/>
      <c r="AC29" s="308"/>
      <c r="AD29" s="308"/>
      <c r="AE29" s="308"/>
      <c r="AF29" s="308"/>
    </row>
    <row r="30" spans="1:32" ht="15" customHeight="1">
      <c r="A30" s="69" t="s">
        <v>85</v>
      </c>
      <c r="B30" s="70" t="s">
        <v>86</v>
      </c>
      <c r="C30" s="71">
        <v>62</v>
      </c>
      <c r="D30" s="69" t="str">
        <f t="shared" si="0"/>
        <v>A.O1.62</v>
      </c>
      <c r="E30" s="7" t="s">
        <v>115</v>
      </c>
      <c r="F30" s="7" t="s">
        <v>88</v>
      </c>
      <c r="G30" s="72"/>
      <c r="H30" s="72"/>
      <c r="I30" s="72"/>
      <c r="J30" s="70"/>
      <c r="K30" s="72"/>
      <c r="L30" s="7"/>
      <c r="M30" s="307"/>
      <c r="N30" s="307"/>
      <c r="O30" s="307"/>
      <c r="P30" s="307"/>
      <c r="Q30" s="307"/>
      <c r="R30" s="307"/>
      <c r="S30" s="307"/>
      <c r="T30" s="307"/>
      <c r="U30" s="307"/>
      <c r="V30" s="307"/>
      <c r="W30" s="307"/>
      <c r="X30" s="307"/>
      <c r="Y30" s="307"/>
      <c r="Z30" s="307"/>
      <c r="AA30" s="308"/>
      <c r="AB30" s="308"/>
      <c r="AC30" s="308"/>
      <c r="AD30" s="308"/>
      <c r="AE30" s="308"/>
      <c r="AF30" s="308"/>
    </row>
    <row r="31" spans="1:32" ht="14.25" customHeight="1">
      <c r="A31" s="69" t="s">
        <v>85</v>
      </c>
      <c r="B31" s="70" t="s">
        <v>86</v>
      </c>
      <c r="C31" s="71">
        <v>63</v>
      </c>
      <c r="D31" s="69" t="str">
        <f t="shared" si="0"/>
        <v>A.O1.63</v>
      </c>
      <c r="E31" s="7" t="s">
        <v>116</v>
      </c>
      <c r="F31" s="7" t="s">
        <v>88</v>
      </c>
      <c r="G31" s="72"/>
      <c r="H31" s="72"/>
      <c r="I31" s="72"/>
      <c r="J31" s="70"/>
      <c r="K31" s="72"/>
      <c r="L31" s="7"/>
      <c r="M31" s="307"/>
      <c r="N31" s="307"/>
      <c r="O31" s="307"/>
      <c r="P31" s="307"/>
      <c r="Q31" s="307"/>
      <c r="R31" s="307"/>
      <c r="S31" s="307"/>
      <c r="T31" s="307"/>
      <c r="U31" s="307"/>
      <c r="V31" s="307"/>
      <c r="W31" s="307"/>
      <c r="X31" s="307"/>
      <c r="Y31" s="307"/>
      <c r="Z31" s="307"/>
      <c r="AA31" s="308"/>
      <c r="AB31" s="308"/>
      <c r="AC31" s="308"/>
      <c r="AD31" s="308"/>
      <c r="AE31" s="308"/>
      <c r="AF31" s="308"/>
    </row>
    <row r="32" spans="1:32" ht="14.25" customHeight="1">
      <c r="A32" s="69" t="s">
        <v>85</v>
      </c>
      <c r="B32" s="70" t="s">
        <v>86</v>
      </c>
      <c r="C32" s="71">
        <v>64</v>
      </c>
      <c r="D32" s="69" t="str">
        <f t="shared" si="0"/>
        <v>A.O1.64</v>
      </c>
      <c r="E32" s="7" t="s">
        <v>117</v>
      </c>
      <c r="F32" s="7" t="s">
        <v>88</v>
      </c>
      <c r="G32" s="72"/>
      <c r="H32" s="72"/>
      <c r="I32" s="72"/>
      <c r="J32" s="70"/>
      <c r="K32" s="72"/>
      <c r="L32" s="7"/>
      <c r="M32" s="307"/>
      <c r="N32" s="307"/>
      <c r="O32" s="307"/>
      <c r="P32" s="307"/>
      <c r="Q32" s="307"/>
      <c r="R32" s="307"/>
      <c r="S32" s="307"/>
      <c r="T32" s="307"/>
      <c r="U32" s="307"/>
      <c r="V32" s="307"/>
      <c r="W32" s="307"/>
      <c r="X32" s="307"/>
      <c r="Y32" s="307"/>
      <c r="Z32" s="307"/>
      <c r="AA32" s="308"/>
      <c r="AB32" s="308"/>
      <c r="AC32" s="308"/>
      <c r="AD32" s="308"/>
      <c r="AE32" s="308"/>
      <c r="AF32" s="308"/>
    </row>
    <row r="33" spans="1:32" ht="14.25" customHeight="1">
      <c r="A33" s="69" t="s">
        <v>85</v>
      </c>
      <c r="B33" s="70" t="s">
        <v>86</v>
      </c>
      <c r="C33" s="71">
        <v>70</v>
      </c>
      <c r="D33" s="69" t="str">
        <f t="shared" si="0"/>
        <v>A.O1.70</v>
      </c>
      <c r="E33" s="7" t="s">
        <v>118</v>
      </c>
      <c r="F33" s="7" t="s">
        <v>88</v>
      </c>
      <c r="G33" s="72"/>
      <c r="H33" s="72"/>
      <c r="I33" s="72"/>
      <c r="J33" s="70"/>
      <c r="K33" s="72"/>
      <c r="L33" s="7"/>
      <c r="M33" s="307"/>
      <c r="N33" s="307"/>
      <c r="O33" s="307"/>
      <c r="P33" s="307"/>
      <c r="Q33" s="307"/>
      <c r="R33" s="307"/>
      <c r="S33" s="307"/>
      <c r="T33" s="307"/>
      <c r="U33" s="307"/>
      <c r="V33" s="307"/>
      <c r="W33" s="307"/>
      <c r="X33" s="307"/>
      <c r="Y33" s="307"/>
      <c r="Z33" s="307"/>
      <c r="AA33" s="308"/>
      <c r="AB33" s="308"/>
      <c r="AC33" s="308"/>
      <c r="AD33" s="308"/>
      <c r="AE33" s="308"/>
      <c r="AF33" s="308"/>
    </row>
    <row r="34" spans="1:32" ht="14.25" customHeight="1">
      <c r="A34" s="69" t="s">
        <v>85</v>
      </c>
      <c r="B34" s="69" t="s">
        <v>119</v>
      </c>
      <c r="C34" s="69">
        <v>10</v>
      </c>
      <c r="D34" s="69" t="str">
        <f t="shared" si="0"/>
        <v>A.O2.10</v>
      </c>
      <c r="E34" s="69" t="s">
        <v>120</v>
      </c>
      <c r="F34" s="69" t="s">
        <v>121</v>
      </c>
      <c r="G34" s="73" t="s">
        <v>122</v>
      </c>
      <c r="H34" s="14">
        <v>1</v>
      </c>
      <c r="I34" s="14">
        <v>1</v>
      </c>
      <c r="J34" s="69" t="str">
        <f t="shared" ref="J34:J48" si="1">CONCATENATE(H34,".",I34,".")</f>
        <v>1.1.</v>
      </c>
      <c r="K34" s="14" t="s">
        <v>123</v>
      </c>
      <c r="AA34" s="308"/>
      <c r="AB34" s="308"/>
      <c r="AC34" s="308"/>
      <c r="AD34" s="308"/>
      <c r="AE34" s="308"/>
      <c r="AF34" s="308"/>
    </row>
    <row r="35" spans="1:32" ht="14.25" customHeight="1">
      <c r="A35" s="69" t="s">
        <v>85</v>
      </c>
      <c r="B35" s="69" t="s">
        <v>119</v>
      </c>
      <c r="C35" s="69">
        <v>10</v>
      </c>
      <c r="D35" s="69" t="str">
        <f t="shared" si="0"/>
        <v>A.O2.10</v>
      </c>
      <c r="E35" s="69" t="s">
        <v>120</v>
      </c>
      <c r="F35" s="69" t="s">
        <v>121</v>
      </c>
      <c r="G35" s="73" t="s">
        <v>124</v>
      </c>
      <c r="H35" s="14">
        <v>1</v>
      </c>
      <c r="I35" s="14">
        <v>2</v>
      </c>
      <c r="J35" s="69" t="str">
        <f t="shared" si="1"/>
        <v>1.2.</v>
      </c>
      <c r="K35" s="14" t="s">
        <v>125</v>
      </c>
      <c r="AA35" s="308"/>
      <c r="AB35" s="308"/>
      <c r="AC35" s="308"/>
      <c r="AD35" s="308"/>
      <c r="AE35" s="308"/>
      <c r="AF35" s="308"/>
    </row>
    <row r="36" spans="1:32" ht="14.25" customHeight="1">
      <c r="A36" s="69" t="s">
        <v>85</v>
      </c>
      <c r="B36" s="69" t="s">
        <v>119</v>
      </c>
      <c r="C36" s="69">
        <v>10</v>
      </c>
      <c r="D36" s="69" t="str">
        <f t="shared" si="0"/>
        <v>A.O2.10</v>
      </c>
      <c r="E36" s="69" t="s">
        <v>120</v>
      </c>
      <c r="F36" s="69" t="s">
        <v>121</v>
      </c>
      <c r="G36" s="73" t="s">
        <v>124</v>
      </c>
      <c r="H36" s="14">
        <v>1</v>
      </c>
      <c r="I36" s="14">
        <v>2</v>
      </c>
      <c r="J36" s="69" t="str">
        <f t="shared" si="1"/>
        <v>1.2.</v>
      </c>
      <c r="K36" s="14" t="s">
        <v>125</v>
      </c>
      <c r="AA36" s="308"/>
      <c r="AB36" s="308"/>
      <c r="AC36" s="308"/>
      <c r="AD36" s="308"/>
      <c r="AE36" s="308"/>
      <c r="AF36" s="308"/>
    </row>
    <row r="37" spans="1:32" ht="15" customHeight="1">
      <c r="A37" s="69" t="s">
        <v>85</v>
      </c>
      <c r="B37" s="69" t="s">
        <v>119</v>
      </c>
      <c r="C37" s="69">
        <v>20</v>
      </c>
      <c r="D37" s="69" t="str">
        <f t="shared" si="0"/>
        <v>A.O2.20</v>
      </c>
      <c r="E37" s="69" t="s">
        <v>126</v>
      </c>
      <c r="F37" s="69" t="s">
        <v>121</v>
      </c>
      <c r="G37" s="73" t="s">
        <v>127</v>
      </c>
      <c r="H37" s="14">
        <v>1</v>
      </c>
      <c r="I37" s="14">
        <v>1</v>
      </c>
      <c r="J37" s="69" t="str">
        <f t="shared" si="1"/>
        <v>1.1.</v>
      </c>
      <c r="K37" s="14" t="s">
        <v>123</v>
      </c>
      <c r="AA37" s="308"/>
      <c r="AB37" s="308"/>
      <c r="AC37" s="308"/>
      <c r="AD37" s="308"/>
      <c r="AE37" s="308"/>
      <c r="AF37" s="308"/>
    </row>
    <row r="38" spans="1:32" ht="14.25" customHeight="1">
      <c r="A38" s="69" t="s">
        <v>85</v>
      </c>
      <c r="B38" s="69" t="s">
        <v>119</v>
      </c>
      <c r="C38" s="69">
        <v>20</v>
      </c>
      <c r="D38" s="69" t="str">
        <f t="shared" si="0"/>
        <v>A.O2.20</v>
      </c>
      <c r="E38" s="69" t="s">
        <v>126</v>
      </c>
      <c r="F38" s="69" t="s">
        <v>121</v>
      </c>
      <c r="G38" s="73" t="s">
        <v>124</v>
      </c>
      <c r="H38" s="14">
        <v>1</v>
      </c>
      <c r="I38" s="14">
        <v>2</v>
      </c>
      <c r="J38" s="69" t="str">
        <f t="shared" si="1"/>
        <v>1.2.</v>
      </c>
      <c r="K38" s="14" t="s">
        <v>125</v>
      </c>
      <c r="AA38" s="308"/>
      <c r="AB38" s="308"/>
      <c r="AC38" s="308"/>
      <c r="AD38" s="308"/>
      <c r="AE38" s="308"/>
      <c r="AF38" s="308"/>
    </row>
    <row r="39" spans="1:32" ht="14.25" customHeight="1">
      <c r="A39" s="69" t="s">
        <v>85</v>
      </c>
      <c r="B39" s="69" t="s">
        <v>119</v>
      </c>
      <c r="C39" s="69">
        <v>20</v>
      </c>
      <c r="D39" s="69" t="str">
        <f t="shared" si="0"/>
        <v>A.O2.20</v>
      </c>
      <c r="E39" s="69" t="s">
        <v>126</v>
      </c>
      <c r="F39" s="69" t="s">
        <v>121</v>
      </c>
      <c r="G39" s="73" t="s">
        <v>124</v>
      </c>
      <c r="H39" s="14">
        <v>1</v>
      </c>
      <c r="I39" s="14">
        <v>2</v>
      </c>
      <c r="J39" s="69" t="str">
        <f t="shared" si="1"/>
        <v>1.2.</v>
      </c>
      <c r="K39" s="14" t="s">
        <v>125</v>
      </c>
      <c r="AA39" s="308"/>
      <c r="AB39" s="308"/>
      <c r="AC39" s="308"/>
      <c r="AD39" s="308"/>
      <c r="AE39" s="308"/>
      <c r="AF39" s="308"/>
    </row>
    <row r="40" spans="1:32" ht="14.25" customHeight="1">
      <c r="A40" s="69" t="s">
        <v>85</v>
      </c>
      <c r="B40" s="69" t="s">
        <v>119</v>
      </c>
      <c r="C40" s="69">
        <v>20</v>
      </c>
      <c r="D40" s="69" t="str">
        <f t="shared" si="0"/>
        <v>A.O2.20</v>
      </c>
      <c r="E40" s="69" t="s">
        <v>126</v>
      </c>
      <c r="F40" s="69" t="s">
        <v>121</v>
      </c>
      <c r="G40" s="73" t="s">
        <v>128</v>
      </c>
      <c r="H40" s="14">
        <v>1</v>
      </c>
      <c r="I40" s="14">
        <v>3</v>
      </c>
      <c r="J40" s="69" t="str">
        <f t="shared" si="1"/>
        <v>1.3.</v>
      </c>
      <c r="K40" s="14" t="s">
        <v>129</v>
      </c>
      <c r="AA40" s="308"/>
      <c r="AB40" s="308"/>
      <c r="AC40" s="308"/>
      <c r="AD40" s="308"/>
      <c r="AE40" s="308"/>
      <c r="AF40" s="308"/>
    </row>
    <row r="41" spans="1:32" ht="15" customHeight="1">
      <c r="A41" s="69" t="s">
        <v>85</v>
      </c>
      <c r="B41" s="69" t="s">
        <v>119</v>
      </c>
      <c r="C41" s="69">
        <v>30</v>
      </c>
      <c r="D41" s="69" t="str">
        <f t="shared" si="0"/>
        <v>A.O2.30</v>
      </c>
      <c r="E41" s="69" t="s">
        <v>130</v>
      </c>
      <c r="F41" s="69" t="s">
        <v>121</v>
      </c>
      <c r="G41" s="73" t="s">
        <v>127</v>
      </c>
      <c r="H41" s="14">
        <v>1</v>
      </c>
      <c r="I41" s="14">
        <v>1</v>
      </c>
      <c r="J41" s="69" t="str">
        <f t="shared" si="1"/>
        <v>1.1.</v>
      </c>
      <c r="K41" s="14" t="s">
        <v>123</v>
      </c>
      <c r="AA41" s="308"/>
      <c r="AB41" s="308"/>
      <c r="AC41" s="308"/>
      <c r="AD41" s="308"/>
      <c r="AE41" s="308"/>
      <c r="AF41" s="308"/>
    </row>
    <row r="42" spans="1:32" ht="14.25" customHeight="1">
      <c r="A42" s="69" t="s">
        <v>85</v>
      </c>
      <c r="B42" s="69" t="s">
        <v>119</v>
      </c>
      <c r="C42" s="69">
        <v>30</v>
      </c>
      <c r="D42" s="69" t="str">
        <f t="shared" si="0"/>
        <v>A.O2.30</v>
      </c>
      <c r="E42" s="69" t="s">
        <v>130</v>
      </c>
      <c r="F42" s="69" t="s">
        <v>121</v>
      </c>
      <c r="G42" s="73" t="s">
        <v>124</v>
      </c>
      <c r="H42" s="14">
        <v>1</v>
      </c>
      <c r="I42" s="14">
        <v>2</v>
      </c>
      <c r="J42" s="69" t="str">
        <f t="shared" si="1"/>
        <v>1.2.</v>
      </c>
      <c r="K42" s="14" t="s">
        <v>125</v>
      </c>
      <c r="AA42" s="308"/>
      <c r="AB42" s="308"/>
      <c r="AC42" s="308"/>
      <c r="AD42" s="308"/>
      <c r="AE42" s="308"/>
      <c r="AF42" s="308"/>
    </row>
    <row r="43" spans="1:32" ht="15" customHeight="1">
      <c r="A43" s="69" t="s">
        <v>85</v>
      </c>
      <c r="B43" s="69" t="s">
        <v>119</v>
      </c>
      <c r="C43" s="69">
        <v>30</v>
      </c>
      <c r="D43" s="69" t="str">
        <f t="shared" si="0"/>
        <v>A.O2.30</v>
      </c>
      <c r="E43" s="69" t="s">
        <v>130</v>
      </c>
      <c r="F43" s="69" t="s">
        <v>121</v>
      </c>
      <c r="G43" s="73" t="s">
        <v>124</v>
      </c>
      <c r="H43" s="14">
        <v>1</v>
      </c>
      <c r="I43" s="14">
        <v>2</v>
      </c>
      <c r="J43" s="69" t="str">
        <f t="shared" si="1"/>
        <v>1.2.</v>
      </c>
      <c r="K43" s="14" t="s">
        <v>125</v>
      </c>
      <c r="AA43" s="308"/>
      <c r="AB43" s="308"/>
      <c r="AC43" s="308"/>
      <c r="AD43" s="308"/>
      <c r="AE43" s="308"/>
      <c r="AF43" s="308"/>
    </row>
    <row r="44" spans="1:32" ht="14.25" customHeight="1">
      <c r="A44" s="69" t="s">
        <v>85</v>
      </c>
      <c r="B44" s="69" t="s">
        <v>119</v>
      </c>
      <c r="C44" s="69">
        <v>30</v>
      </c>
      <c r="D44" s="69" t="str">
        <f t="shared" si="0"/>
        <v>A.O2.30</v>
      </c>
      <c r="E44" s="69" t="s">
        <v>130</v>
      </c>
      <c r="F44" s="69" t="s">
        <v>121</v>
      </c>
      <c r="G44" s="73" t="s">
        <v>131</v>
      </c>
      <c r="H44" s="14">
        <v>1</v>
      </c>
      <c r="I44" s="14">
        <v>4</v>
      </c>
      <c r="J44" s="69" t="str">
        <f t="shared" si="1"/>
        <v>1.4.</v>
      </c>
      <c r="K44" s="14" t="s">
        <v>132</v>
      </c>
      <c r="AA44" s="308"/>
      <c r="AB44" s="308"/>
      <c r="AC44" s="308"/>
      <c r="AD44" s="308"/>
      <c r="AE44" s="308"/>
      <c r="AF44" s="308"/>
    </row>
    <row r="45" spans="1:32" ht="14.25" customHeight="1">
      <c r="A45" s="69" t="s">
        <v>85</v>
      </c>
      <c r="B45" s="69" t="s">
        <v>119</v>
      </c>
      <c r="C45" s="69">
        <v>40</v>
      </c>
      <c r="D45" s="69" t="str">
        <f t="shared" si="0"/>
        <v>A.O2.40</v>
      </c>
      <c r="E45" s="69" t="s">
        <v>133</v>
      </c>
      <c r="F45" s="69" t="s">
        <v>121</v>
      </c>
      <c r="G45" s="73" t="s">
        <v>127</v>
      </c>
      <c r="H45" s="14">
        <v>1</v>
      </c>
      <c r="I45" s="14">
        <v>1</v>
      </c>
      <c r="J45" s="69" t="str">
        <f t="shared" si="1"/>
        <v>1.1.</v>
      </c>
      <c r="K45" s="14" t="s">
        <v>123</v>
      </c>
      <c r="AA45" s="308"/>
      <c r="AB45" s="308"/>
      <c r="AC45" s="308"/>
      <c r="AD45" s="308"/>
      <c r="AE45" s="308"/>
      <c r="AF45" s="308"/>
    </row>
    <row r="46" spans="1:32" ht="15" customHeight="1">
      <c r="A46" s="69" t="s">
        <v>85</v>
      </c>
      <c r="B46" s="69" t="s">
        <v>119</v>
      </c>
      <c r="C46" s="69">
        <v>40</v>
      </c>
      <c r="D46" s="69" t="str">
        <f t="shared" si="0"/>
        <v>A.O2.40</v>
      </c>
      <c r="E46" s="69" t="s">
        <v>133</v>
      </c>
      <c r="F46" s="69" t="s">
        <v>121</v>
      </c>
      <c r="G46" s="73" t="s">
        <v>124</v>
      </c>
      <c r="H46" s="14">
        <v>1</v>
      </c>
      <c r="I46" s="14">
        <v>2</v>
      </c>
      <c r="J46" s="69" t="str">
        <f t="shared" si="1"/>
        <v>1.2.</v>
      </c>
      <c r="K46" s="14" t="s">
        <v>125</v>
      </c>
      <c r="AA46" s="308"/>
      <c r="AB46" s="308"/>
      <c r="AC46" s="308"/>
      <c r="AD46" s="308"/>
      <c r="AE46" s="308"/>
      <c r="AF46" s="308"/>
    </row>
    <row r="47" spans="1:32" ht="15" customHeight="1">
      <c r="A47" s="69" t="s">
        <v>85</v>
      </c>
      <c r="B47" s="69" t="s">
        <v>119</v>
      </c>
      <c r="C47" s="69">
        <v>40</v>
      </c>
      <c r="D47" s="69" t="str">
        <f t="shared" si="0"/>
        <v>A.O2.40</v>
      </c>
      <c r="E47" s="69" t="s">
        <v>133</v>
      </c>
      <c r="F47" s="69" t="s">
        <v>121</v>
      </c>
      <c r="G47" s="73" t="s">
        <v>124</v>
      </c>
      <c r="H47" s="14">
        <v>1</v>
      </c>
      <c r="I47" s="14">
        <v>2</v>
      </c>
      <c r="J47" s="69" t="str">
        <f t="shared" si="1"/>
        <v>1.2.</v>
      </c>
      <c r="K47" s="14" t="s">
        <v>125</v>
      </c>
      <c r="AA47" s="308"/>
      <c r="AB47" s="308"/>
      <c r="AC47" s="308"/>
      <c r="AD47" s="308"/>
      <c r="AE47" s="308"/>
      <c r="AF47" s="308"/>
    </row>
    <row r="48" spans="1:32" ht="15" customHeight="1">
      <c r="A48" s="69" t="s">
        <v>85</v>
      </c>
      <c r="B48" s="69" t="s">
        <v>119</v>
      </c>
      <c r="C48" s="69">
        <v>40</v>
      </c>
      <c r="D48" s="69" t="str">
        <f t="shared" si="0"/>
        <v>A.O2.40</v>
      </c>
      <c r="E48" s="69" t="s">
        <v>133</v>
      </c>
      <c r="F48" s="69" t="s">
        <v>121</v>
      </c>
      <c r="G48" s="73" t="s">
        <v>128</v>
      </c>
      <c r="H48" s="14">
        <v>1</v>
      </c>
      <c r="I48" s="14">
        <v>3</v>
      </c>
      <c r="J48" s="69" t="str">
        <f t="shared" si="1"/>
        <v>1.3.</v>
      </c>
      <c r="K48" s="14" t="s">
        <v>129</v>
      </c>
      <c r="AA48" s="308"/>
      <c r="AB48" s="308"/>
      <c r="AC48" s="308"/>
      <c r="AD48" s="308"/>
      <c r="AE48" s="308"/>
      <c r="AF48" s="308"/>
    </row>
    <row r="49" spans="1:32" ht="15" customHeight="1">
      <c r="A49" s="69" t="s">
        <v>85</v>
      </c>
      <c r="B49" s="70" t="s">
        <v>134</v>
      </c>
      <c r="C49" s="71">
        <v>11</v>
      </c>
      <c r="D49" s="69" t="str">
        <f t="shared" si="0"/>
        <v>A.O3.11</v>
      </c>
      <c r="E49" s="7" t="s">
        <v>135</v>
      </c>
      <c r="F49" s="69" t="s">
        <v>88</v>
      </c>
      <c r="G49" s="72"/>
      <c r="H49" s="72"/>
      <c r="I49" s="72"/>
      <c r="J49" s="70"/>
      <c r="K49" s="72"/>
      <c r="L49" s="7"/>
      <c r="M49" s="307"/>
      <c r="N49" s="307"/>
      <c r="O49" s="307"/>
      <c r="P49" s="307"/>
      <c r="Q49" s="307"/>
      <c r="R49" s="307"/>
      <c r="S49" s="307"/>
      <c r="T49" s="307"/>
      <c r="U49" s="307"/>
      <c r="V49" s="307"/>
      <c r="W49" s="307"/>
      <c r="X49" s="307"/>
      <c r="Y49" s="307"/>
      <c r="Z49" s="307"/>
      <c r="AA49" s="308"/>
      <c r="AB49" s="308"/>
      <c r="AC49" s="308"/>
      <c r="AD49" s="308"/>
      <c r="AE49" s="308"/>
      <c r="AF49" s="308"/>
    </row>
    <row r="50" spans="1:32" ht="15" customHeight="1">
      <c r="A50" s="69" t="s">
        <v>85</v>
      </c>
      <c r="B50" s="70" t="s">
        <v>134</v>
      </c>
      <c r="C50" s="71">
        <v>12</v>
      </c>
      <c r="D50" s="69" t="str">
        <f t="shared" si="0"/>
        <v>A.O3.12</v>
      </c>
      <c r="E50" s="7" t="s">
        <v>136</v>
      </c>
      <c r="F50" s="69" t="s">
        <v>88</v>
      </c>
      <c r="G50" s="72"/>
      <c r="H50" s="72"/>
      <c r="I50" s="72"/>
      <c r="J50" s="70"/>
      <c r="K50" s="72"/>
      <c r="L50" s="7"/>
      <c r="M50" s="307"/>
      <c r="N50" s="307"/>
      <c r="O50" s="307"/>
      <c r="P50" s="307"/>
      <c r="Q50" s="307"/>
      <c r="R50" s="307"/>
      <c r="S50" s="307"/>
      <c r="T50" s="307"/>
      <c r="U50" s="307"/>
      <c r="V50" s="307"/>
      <c r="W50" s="307"/>
      <c r="X50" s="307"/>
      <c r="Y50" s="307"/>
      <c r="Z50" s="307"/>
      <c r="AA50" s="308"/>
      <c r="AB50" s="308"/>
      <c r="AC50" s="308"/>
      <c r="AD50" s="308"/>
      <c r="AE50" s="308"/>
      <c r="AF50" s="308"/>
    </row>
    <row r="51" spans="1:32" ht="15" customHeight="1">
      <c r="A51" s="69" t="s">
        <v>85</v>
      </c>
      <c r="B51" s="70" t="s">
        <v>134</v>
      </c>
      <c r="C51" s="71">
        <v>21</v>
      </c>
      <c r="D51" s="69" t="str">
        <f t="shared" si="0"/>
        <v>A.O3.21</v>
      </c>
      <c r="E51" s="7" t="s">
        <v>137</v>
      </c>
      <c r="F51" s="69" t="s">
        <v>88</v>
      </c>
      <c r="G51" s="72"/>
      <c r="H51" s="72"/>
      <c r="I51" s="72"/>
      <c r="J51" s="70"/>
      <c r="K51" s="72"/>
      <c r="L51" s="7"/>
      <c r="M51" s="307"/>
      <c r="N51" s="307"/>
      <c r="O51" s="307"/>
      <c r="P51" s="307"/>
      <c r="Q51" s="307"/>
      <c r="R51" s="307"/>
      <c r="S51" s="307"/>
      <c r="T51" s="307"/>
      <c r="U51" s="307"/>
      <c r="V51" s="307"/>
      <c r="W51" s="307"/>
      <c r="X51" s="307"/>
      <c r="Y51" s="307"/>
      <c r="Z51" s="307"/>
      <c r="AA51" s="308"/>
      <c r="AB51" s="308"/>
      <c r="AC51" s="308"/>
      <c r="AD51" s="308"/>
      <c r="AE51" s="308"/>
      <c r="AF51" s="308"/>
    </row>
    <row r="52" spans="1:32" ht="15" customHeight="1">
      <c r="A52" s="69" t="s">
        <v>85</v>
      </c>
      <c r="B52" s="70" t="s">
        <v>134</v>
      </c>
      <c r="C52" s="71">
        <v>22</v>
      </c>
      <c r="D52" s="69" t="str">
        <f t="shared" si="0"/>
        <v>A.O3.22</v>
      </c>
      <c r="E52" s="7" t="s">
        <v>138</v>
      </c>
      <c r="F52" s="69" t="s">
        <v>88</v>
      </c>
      <c r="G52" s="72"/>
      <c r="H52" s="72"/>
      <c r="I52" s="72"/>
      <c r="J52" s="70"/>
      <c r="K52" s="72"/>
      <c r="L52" s="7"/>
      <c r="M52" s="307"/>
      <c r="N52" s="307"/>
      <c r="O52" s="307"/>
      <c r="P52" s="307"/>
      <c r="Q52" s="307"/>
      <c r="R52" s="307"/>
      <c r="S52" s="307"/>
      <c r="T52" s="307"/>
      <c r="U52" s="307"/>
      <c r="V52" s="307"/>
      <c r="W52" s="307"/>
      <c r="X52" s="307"/>
      <c r="Y52" s="307"/>
      <c r="Z52" s="307"/>
      <c r="AA52" s="308"/>
      <c r="AB52" s="308"/>
      <c r="AC52" s="308"/>
      <c r="AD52" s="308"/>
      <c r="AE52" s="308"/>
      <c r="AF52" s="308"/>
    </row>
    <row r="53" spans="1:32" ht="15" customHeight="1">
      <c r="A53" s="69" t="s">
        <v>139</v>
      </c>
      <c r="B53" s="70" t="s">
        <v>140</v>
      </c>
      <c r="C53" s="71">
        <v>10</v>
      </c>
      <c r="D53" s="69" t="str">
        <f t="shared" si="0"/>
        <v>B.O5.10</v>
      </c>
      <c r="E53" s="7" t="s">
        <v>141</v>
      </c>
      <c r="F53" s="69" t="s">
        <v>88</v>
      </c>
      <c r="G53" s="72"/>
      <c r="H53" s="72"/>
      <c r="I53" s="72"/>
      <c r="J53" s="70"/>
      <c r="K53" s="72"/>
      <c r="L53" s="7"/>
      <c r="M53" s="307"/>
      <c r="N53" s="307"/>
      <c r="O53" s="307"/>
      <c r="P53" s="307"/>
      <c r="Q53" s="307"/>
      <c r="R53" s="307"/>
      <c r="S53" s="307"/>
      <c r="T53" s="307"/>
      <c r="U53" s="307"/>
      <c r="V53" s="307"/>
      <c r="W53" s="307"/>
      <c r="X53" s="307"/>
      <c r="Y53" s="307"/>
      <c r="Z53" s="307"/>
      <c r="AA53" s="308"/>
      <c r="AB53" s="308"/>
      <c r="AC53" s="308"/>
      <c r="AD53" s="308"/>
      <c r="AE53" s="308"/>
      <c r="AF53" s="308"/>
    </row>
    <row r="54" spans="1:32" ht="15" customHeight="1">
      <c r="A54" s="69" t="s">
        <v>139</v>
      </c>
      <c r="B54" s="70" t="s">
        <v>140</v>
      </c>
      <c r="C54" s="71">
        <v>20</v>
      </c>
      <c r="D54" s="69" t="str">
        <f t="shared" si="0"/>
        <v>B.O5.20</v>
      </c>
      <c r="E54" s="7" t="s">
        <v>142</v>
      </c>
      <c r="F54" s="69" t="s">
        <v>88</v>
      </c>
      <c r="G54" s="72"/>
      <c r="H54" s="72"/>
      <c r="I54" s="72"/>
      <c r="J54" s="70"/>
      <c r="K54" s="72"/>
      <c r="L54" s="7"/>
      <c r="M54" s="307"/>
      <c r="N54" s="307"/>
      <c r="O54" s="307"/>
      <c r="P54" s="307"/>
      <c r="Q54" s="307"/>
      <c r="R54" s="307"/>
      <c r="S54" s="307"/>
      <c r="T54" s="307"/>
      <c r="U54" s="307"/>
      <c r="V54" s="307"/>
      <c r="W54" s="307"/>
      <c r="X54" s="307"/>
      <c r="Y54" s="307"/>
      <c r="Z54" s="307"/>
      <c r="AA54" s="308"/>
      <c r="AB54" s="308"/>
      <c r="AC54" s="308"/>
      <c r="AD54" s="308"/>
      <c r="AE54" s="308"/>
      <c r="AF54" s="308"/>
    </row>
    <row r="55" spans="1:32" ht="15" customHeight="1">
      <c r="A55" s="69" t="s">
        <v>139</v>
      </c>
      <c r="B55" s="70" t="s">
        <v>143</v>
      </c>
      <c r="C55" s="71">
        <v>10</v>
      </c>
      <c r="D55" s="69" t="str">
        <f t="shared" si="0"/>
        <v>B.O6.10</v>
      </c>
      <c r="E55" s="7" t="s">
        <v>144</v>
      </c>
      <c r="F55" s="69" t="s">
        <v>88</v>
      </c>
      <c r="G55" s="72"/>
      <c r="H55" s="72"/>
      <c r="I55" s="72"/>
      <c r="J55" s="70"/>
      <c r="K55" s="72"/>
      <c r="L55" s="7"/>
      <c r="M55" s="307"/>
      <c r="N55" s="307"/>
      <c r="O55" s="307"/>
      <c r="P55" s="307"/>
      <c r="Q55" s="307"/>
      <c r="R55" s="307"/>
      <c r="S55" s="307"/>
      <c r="T55" s="307"/>
      <c r="U55" s="307"/>
      <c r="V55" s="307"/>
      <c r="W55" s="307"/>
      <c r="X55" s="307"/>
      <c r="Y55" s="307"/>
      <c r="Z55" s="307"/>
      <c r="AA55" s="308"/>
      <c r="AB55" s="308"/>
      <c r="AC55" s="308"/>
      <c r="AD55" s="308"/>
      <c r="AE55" s="308"/>
      <c r="AF55" s="308"/>
    </row>
    <row r="56" spans="1:32" ht="15" customHeight="1">
      <c r="A56" s="69" t="s">
        <v>139</v>
      </c>
      <c r="B56" s="70" t="s">
        <v>143</v>
      </c>
      <c r="C56" s="71">
        <v>20</v>
      </c>
      <c r="D56" s="69" t="str">
        <f t="shared" si="0"/>
        <v>B.O6.20</v>
      </c>
      <c r="E56" s="7" t="s">
        <v>145</v>
      </c>
      <c r="F56" s="69" t="s">
        <v>88</v>
      </c>
      <c r="G56" s="72"/>
      <c r="H56" s="72"/>
      <c r="I56" s="72"/>
      <c r="J56" s="70"/>
      <c r="K56" s="72"/>
      <c r="L56" s="7"/>
      <c r="M56" s="307"/>
      <c r="N56" s="307"/>
      <c r="O56" s="307"/>
      <c r="P56" s="307"/>
      <c r="Q56" s="307"/>
      <c r="R56" s="307"/>
      <c r="S56" s="307"/>
      <c r="T56" s="307"/>
      <c r="U56" s="307"/>
      <c r="V56" s="307"/>
      <c r="W56" s="307"/>
      <c r="X56" s="307"/>
      <c r="Y56" s="307"/>
      <c r="Z56" s="307"/>
      <c r="AA56" s="308"/>
      <c r="AB56" s="308"/>
      <c r="AC56" s="308"/>
      <c r="AD56" s="308"/>
      <c r="AE56" s="308"/>
      <c r="AF56" s="308"/>
    </row>
    <row r="57" spans="1:32" ht="15" customHeight="1">
      <c r="A57" s="69" t="s">
        <v>139</v>
      </c>
      <c r="B57" s="70" t="s">
        <v>146</v>
      </c>
      <c r="C57" s="71">
        <v>10</v>
      </c>
      <c r="D57" s="69" t="str">
        <f t="shared" si="0"/>
        <v>B.O7.10</v>
      </c>
      <c r="E57" s="7" t="s">
        <v>147</v>
      </c>
      <c r="F57" s="69" t="s">
        <v>88</v>
      </c>
      <c r="G57" s="72"/>
      <c r="H57" s="72"/>
      <c r="I57" s="72"/>
      <c r="J57" s="70"/>
      <c r="K57" s="72"/>
      <c r="L57" s="7"/>
      <c r="M57" s="307"/>
      <c r="N57" s="307"/>
      <c r="O57" s="307"/>
      <c r="P57" s="307"/>
      <c r="Q57" s="307"/>
      <c r="R57" s="307"/>
      <c r="S57" s="307"/>
      <c r="T57" s="307"/>
      <c r="U57" s="307"/>
      <c r="V57" s="307"/>
      <c r="W57" s="307"/>
      <c r="X57" s="307"/>
      <c r="Y57" s="307"/>
      <c r="Z57" s="307"/>
      <c r="AA57" s="308"/>
      <c r="AB57" s="308"/>
      <c r="AC57" s="308"/>
      <c r="AD57" s="308"/>
      <c r="AE57" s="308"/>
      <c r="AF57" s="308"/>
    </row>
    <row r="58" spans="1:32" ht="15" customHeight="1">
      <c r="A58" s="69" t="s">
        <v>139</v>
      </c>
      <c r="B58" s="70" t="s">
        <v>146</v>
      </c>
      <c r="C58" s="71">
        <v>21</v>
      </c>
      <c r="D58" s="69" t="str">
        <f t="shared" si="0"/>
        <v>B.O7.21</v>
      </c>
      <c r="E58" s="7" t="s">
        <v>148</v>
      </c>
      <c r="F58" s="69" t="s">
        <v>88</v>
      </c>
      <c r="G58" s="72"/>
      <c r="H58" s="72"/>
      <c r="I58" s="72"/>
      <c r="J58" s="70"/>
      <c r="K58" s="72"/>
      <c r="L58" s="7"/>
      <c r="M58" s="307"/>
      <c r="N58" s="307"/>
      <c r="O58" s="307"/>
      <c r="P58" s="307"/>
      <c r="Q58" s="307"/>
      <c r="R58" s="307"/>
      <c r="S58" s="307"/>
      <c r="T58" s="307"/>
      <c r="U58" s="307"/>
      <c r="V58" s="307"/>
      <c r="W58" s="307"/>
      <c r="X58" s="307"/>
      <c r="Y58" s="307"/>
      <c r="Z58" s="307"/>
      <c r="AA58" s="308"/>
      <c r="AB58" s="308"/>
      <c r="AC58" s="308"/>
      <c r="AD58" s="308"/>
      <c r="AE58" s="308"/>
      <c r="AF58" s="308"/>
    </row>
    <row r="59" spans="1:32" ht="15" customHeight="1">
      <c r="A59" s="69" t="s">
        <v>139</v>
      </c>
      <c r="B59" s="70" t="s">
        <v>146</v>
      </c>
      <c r="C59" s="71">
        <v>29</v>
      </c>
      <c r="D59" s="69" t="str">
        <f t="shared" si="0"/>
        <v>B.O7.29</v>
      </c>
      <c r="E59" s="7" t="s">
        <v>149</v>
      </c>
      <c r="F59" s="69" t="s">
        <v>88</v>
      </c>
      <c r="G59" s="72"/>
      <c r="H59" s="72"/>
      <c r="I59" s="72"/>
      <c r="J59" s="70"/>
      <c r="K59" s="72"/>
      <c r="L59" s="7"/>
      <c r="M59" s="307"/>
      <c r="N59" s="307"/>
      <c r="O59" s="307"/>
      <c r="P59" s="307"/>
      <c r="Q59" s="307"/>
      <c r="R59" s="307"/>
      <c r="S59" s="307"/>
      <c r="T59" s="307"/>
      <c r="U59" s="307"/>
      <c r="V59" s="307"/>
      <c r="W59" s="307"/>
      <c r="X59" s="307"/>
      <c r="Y59" s="307"/>
      <c r="Z59" s="307"/>
      <c r="AA59" s="308"/>
      <c r="AB59" s="308"/>
      <c r="AC59" s="308"/>
      <c r="AD59" s="308"/>
      <c r="AE59" s="308"/>
      <c r="AF59" s="308"/>
    </row>
    <row r="60" spans="1:32" ht="15" customHeight="1">
      <c r="A60" s="69" t="s">
        <v>139</v>
      </c>
      <c r="B60" s="70" t="s">
        <v>150</v>
      </c>
      <c r="C60" s="71">
        <v>11</v>
      </c>
      <c r="D60" s="69" t="str">
        <f t="shared" si="0"/>
        <v>B.O8.11</v>
      </c>
      <c r="E60" s="7" t="s">
        <v>151</v>
      </c>
      <c r="F60" s="69" t="s">
        <v>88</v>
      </c>
      <c r="G60" s="72"/>
      <c r="H60" s="72"/>
      <c r="I60" s="72"/>
      <c r="J60" s="70"/>
      <c r="K60" s="72"/>
      <c r="L60" s="7"/>
      <c r="M60" s="307"/>
      <c r="N60" s="307"/>
      <c r="O60" s="307"/>
      <c r="P60" s="307"/>
      <c r="Q60" s="307"/>
      <c r="R60" s="307"/>
      <c r="S60" s="307"/>
      <c r="T60" s="307"/>
      <c r="U60" s="307"/>
      <c r="V60" s="307"/>
      <c r="W60" s="307"/>
      <c r="X60" s="307"/>
      <c r="Y60" s="307"/>
      <c r="Z60" s="307"/>
      <c r="AA60" s="308"/>
      <c r="AB60" s="308"/>
      <c r="AC60" s="308"/>
      <c r="AD60" s="308"/>
      <c r="AE60" s="308"/>
      <c r="AF60" s="308"/>
    </row>
    <row r="61" spans="1:32" ht="15" customHeight="1">
      <c r="A61" s="69" t="s">
        <v>139</v>
      </c>
      <c r="B61" s="70" t="s">
        <v>150</v>
      </c>
      <c r="C61" s="71">
        <v>12</v>
      </c>
      <c r="D61" s="69" t="str">
        <f t="shared" si="0"/>
        <v>B.O8.12</v>
      </c>
      <c r="E61" s="7" t="s">
        <v>152</v>
      </c>
      <c r="F61" s="69" t="s">
        <v>88</v>
      </c>
      <c r="G61" s="72"/>
      <c r="H61" s="72"/>
      <c r="I61" s="72"/>
      <c r="J61" s="70"/>
      <c r="K61" s="72"/>
      <c r="L61" s="7"/>
      <c r="M61" s="307"/>
      <c r="N61" s="307"/>
      <c r="O61" s="307"/>
      <c r="P61" s="307"/>
      <c r="Q61" s="307"/>
      <c r="R61" s="307"/>
      <c r="S61" s="307"/>
      <c r="T61" s="307"/>
      <c r="U61" s="307"/>
      <c r="V61" s="307"/>
      <c r="W61" s="307"/>
      <c r="X61" s="307"/>
      <c r="Y61" s="307"/>
      <c r="Z61" s="307"/>
      <c r="AA61" s="308"/>
      <c r="AB61" s="308"/>
      <c r="AC61" s="308"/>
      <c r="AD61" s="308"/>
      <c r="AE61" s="308"/>
      <c r="AF61" s="308"/>
    </row>
    <row r="62" spans="1:32" ht="15" customHeight="1">
      <c r="A62" s="69" t="s">
        <v>139</v>
      </c>
      <c r="B62" s="70" t="s">
        <v>150</v>
      </c>
      <c r="C62" s="71">
        <v>91</v>
      </c>
      <c r="D62" s="69" t="str">
        <f t="shared" si="0"/>
        <v>B.O8.91</v>
      </c>
      <c r="E62" s="7" t="s">
        <v>153</v>
      </c>
      <c r="F62" s="69" t="s">
        <v>88</v>
      </c>
      <c r="G62" s="72"/>
      <c r="H62" s="72"/>
      <c r="I62" s="72"/>
      <c r="J62" s="70"/>
      <c r="K62" s="72"/>
      <c r="L62" s="7"/>
      <c r="M62" s="307"/>
      <c r="N62" s="307"/>
      <c r="O62" s="307"/>
      <c r="P62" s="307"/>
      <c r="Q62" s="307"/>
      <c r="R62" s="307"/>
      <c r="S62" s="307"/>
      <c r="T62" s="307"/>
      <c r="U62" s="307"/>
      <c r="V62" s="307"/>
      <c r="W62" s="307"/>
      <c r="X62" s="307"/>
      <c r="Y62" s="307"/>
      <c r="Z62" s="307"/>
      <c r="AA62" s="308"/>
      <c r="AB62" s="308"/>
      <c r="AC62" s="308"/>
      <c r="AD62" s="308"/>
      <c r="AE62" s="308"/>
      <c r="AF62" s="308"/>
    </row>
    <row r="63" spans="1:32" ht="15" customHeight="1">
      <c r="A63" s="69" t="s">
        <v>139</v>
      </c>
      <c r="B63" s="70" t="s">
        <v>150</v>
      </c>
      <c r="C63" s="71">
        <v>92</v>
      </c>
      <c r="D63" s="69" t="str">
        <f t="shared" si="0"/>
        <v>B.O8.92</v>
      </c>
      <c r="E63" s="7" t="s">
        <v>154</v>
      </c>
      <c r="F63" s="69" t="s">
        <v>88</v>
      </c>
      <c r="G63" s="72"/>
      <c r="H63" s="72"/>
      <c r="I63" s="72"/>
      <c r="J63" s="70"/>
      <c r="K63" s="72"/>
      <c r="L63" s="7"/>
      <c r="M63" s="307"/>
      <c r="N63" s="307"/>
      <c r="O63" s="307"/>
      <c r="P63" s="307"/>
      <c r="Q63" s="307"/>
      <c r="R63" s="307"/>
      <c r="S63" s="307"/>
      <c r="T63" s="307"/>
      <c r="U63" s="307"/>
      <c r="V63" s="307"/>
      <c r="W63" s="307"/>
      <c r="X63" s="307"/>
      <c r="Y63" s="307"/>
      <c r="Z63" s="307"/>
      <c r="AA63" s="308"/>
      <c r="AB63" s="308"/>
      <c r="AC63" s="308"/>
      <c r="AD63" s="308"/>
      <c r="AE63" s="308"/>
      <c r="AF63" s="308"/>
    </row>
    <row r="64" spans="1:32" ht="15" customHeight="1">
      <c r="A64" s="69" t="s">
        <v>139</v>
      </c>
      <c r="B64" s="71" t="s">
        <v>150</v>
      </c>
      <c r="C64" s="71">
        <v>93</v>
      </c>
      <c r="D64" s="69" t="str">
        <f t="shared" si="0"/>
        <v>B.O8.93</v>
      </c>
      <c r="E64" s="7" t="s">
        <v>155</v>
      </c>
      <c r="F64" s="69" t="s">
        <v>88</v>
      </c>
      <c r="G64" s="72"/>
      <c r="H64" s="72"/>
      <c r="I64" s="72"/>
      <c r="J64" s="70"/>
      <c r="K64" s="72"/>
      <c r="L64" s="7"/>
      <c r="M64" s="307"/>
      <c r="N64" s="307"/>
      <c r="O64" s="307"/>
      <c r="P64" s="307"/>
      <c r="Q64" s="307"/>
      <c r="R64" s="307"/>
      <c r="S64" s="307"/>
      <c r="T64" s="307"/>
      <c r="U64" s="307"/>
      <c r="V64" s="307"/>
      <c r="W64" s="307"/>
      <c r="X64" s="307"/>
      <c r="Y64" s="307"/>
      <c r="Z64" s="307"/>
      <c r="AA64" s="308"/>
      <c r="AB64" s="308"/>
      <c r="AC64" s="308"/>
      <c r="AD64" s="308"/>
      <c r="AE64" s="308"/>
      <c r="AF64" s="308"/>
    </row>
    <row r="65" spans="1:32" ht="14.25" customHeight="1">
      <c r="A65" s="69" t="s">
        <v>139</v>
      </c>
      <c r="B65" s="71" t="s">
        <v>150</v>
      </c>
      <c r="C65" s="71">
        <v>99</v>
      </c>
      <c r="D65" s="69" t="str">
        <f t="shared" si="0"/>
        <v>B.O8.99</v>
      </c>
      <c r="E65" s="7" t="s">
        <v>156</v>
      </c>
      <c r="F65" s="69" t="s">
        <v>88</v>
      </c>
      <c r="G65" s="72"/>
      <c r="H65" s="72"/>
      <c r="I65" s="72"/>
      <c r="J65" s="70"/>
      <c r="K65" s="72"/>
      <c r="L65" s="7"/>
      <c r="M65" s="307"/>
      <c r="N65" s="307"/>
      <c r="O65" s="307"/>
      <c r="P65" s="307"/>
      <c r="Q65" s="307"/>
      <c r="R65" s="307"/>
      <c r="S65" s="307"/>
      <c r="T65" s="307"/>
      <c r="U65" s="307"/>
      <c r="V65" s="307"/>
      <c r="W65" s="307"/>
      <c r="X65" s="307"/>
      <c r="Y65" s="307"/>
      <c r="Z65" s="307"/>
      <c r="AA65" s="308"/>
      <c r="AB65" s="308"/>
      <c r="AC65" s="308"/>
      <c r="AD65" s="308"/>
      <c r="AE65" s="308"/>
      <c r="AF65" s="308"/>
    </row>
    <row r="66" spans="1:32" ht="15" customHeight="1">
      <c r="A66" s="69" t="s">
        <v>139</v>
      </c>
      <c r="B66" s="71" t="s">
        <v>157</v>
      </c>
      <c r="C66" s="71">
        <v>10</v>
      </c>
      <c r="D66" s="69" t="str">
        <f t="shared" si="0"/>
        <v>B.O9.10</v>
      </c>
      <c r="E66" s="7" t="s">
        <v>158</v>
      </c>
      <c r="F66" s="69" t="s">
        <v>88</v>
      </c>
      <c r="G66" s="72"/>
      <c r="H66" s="72"/>
      <c r="I66" s="72"/>
      <c r="J66" s="70"/>
      <c r="K66" s="72"/>
      <c r="L66" s="7"/>
      <c r="M66" s="307"/>
      <c r="N66" s="307"/>
      <c r="O66" s="307"/>
      <c r="P66" s="307"/>
      <c r="Q66" s="307"/>
      <c r="R66" s="307"/>
      <c r="S66" s="307"/>
      <c r="T66" s="307"/>
      <c r="U66" s="307"/>
      <c r="V66" s="307"/>
      <c r="W66" s="307"/>
      <c r="X66" s="307"/>
      <c r="Y66" s="307"/>
      <c r="Z66" s="307"/>
      <c r="AA66" s="308"/>
      <c r="AB66" s="308"/>
      <c r="AC66" s="308"/>
      <c r="AD66" s="308"/>
      <c r="AE66" s="308"/>
      <c r="AF66" s="308"/>
    </row>
    <row r="67" spans="1:32" ht="15" customHeight="1">
      <c r="A67" s="69" t="s">
        <v>139</v>
      </c>
      <c r="B67" s="71" t="s">
        <v>157</v>
      </c>
      <c r="C67" s="71">
        <v>90</v>
      </c>
      <c r="D67" s="69" t="str">
        <f t="shared" si="0"/>
        <v>B.O9.90</v>
      </c>
      <c r="E67" s="7" t="s">
        <v>159</v>
      </c>
      <c r="F67" s="69" t="s">
        <v>88</v>
      </c>
      <c r="G67" s="72"/>
      <c r="H67" s="72"/>
      <c r="I67" s="72"/>
      <c r="J67" s="70"/>
      <c r="K67" s="72"/>
      <c r="L67" s="7"/>
      <c r="M67" s="307"/>
      <c r="N67" s="307"/>
      <c r="O67" s="307"/>
      <c r="P67" s="307"/>
      <c r="Q67" s="307"/>
      <c r="R67" s="307"/>
      <c r="S67" s="307"/>
      <c r="T67" s="307"/>
      <c r="U67" s="307"/>
      <c r="V67" s="307"/>
      <c r="W67" s="307"/>
      <c r="X67" s="307"/>
      <c r="Y67" s="307"/>
      <c r="Z67" s="307"/>
      <c r="AA67" s="308"/>
      <c r="AB67" s="308"/>
      <c r="AC67" s="308"/>
      <c r="AD67" s="308"/>
      <c r="AE67" s="308"/>
      <c r="AF67" s="308"/>
    </row>
    <row r="68" spans="1:32" ht="15" customHeight="1">
      <c r="A68" s="69" t="s">
        <v>160</v>
      </c>
      <c r="B68" s="71">
        <v>10</v>
      </c>
      <c r="C68" s="71">
        <v>11</v>
      </c>
      <c r="D68" s="69" t="str">
        <f t="shared" si="0"/>
        <v>C.10.11</v>
      </c>
      <c r="E68" s="7" t="s">
        <v>161</v>
      </c>
      <c r="F68" s="69" t="s">
        <v>88</v>
      </c>
      <c r="G68" s="72"/>
      <c r="H68" s="72"/>
      <c r="I68" s="72"/>
      <c r="J68" s="70"/>
      <c r="K68" s="72"/>
      <c r="L68" s="7"/>
      <c r="M68" s="307"/>
      <c r="N68" s="307"/>
      <c r="O68" s="307"/>
      <c r="P68" s="307"/>
      <c r="Q68" s="307"/>
      <c r="R68" s="307"/>
      <c r="S68" s="307"/>
      <c r="T68" s="307"/>
      <c r="U68" s="307"/>
      <c r="V68" s="307"/>
      <c r="W68" s="307"/>
      <c r="X68" s="307"/>
      <c r="Y68" s="307"/>
      <c r="Z68" s="307"/>
      <c r="AA68" s="308"/>
      <c r="AB68" s="308"/>
      <c r="AC68" s="308"/>
      <c r="AD68" s="308"/>
      <c r="AE68" s="308"/>
      <c r="AF68" s="308"/>
    </row>
    <row r="69" spans="1:32" ht="15" customHeight="1">
      <c r="A69" s="69" t="s">
        <v>160</v>
      </c>
      <c r="B69" s="71">
        <v>10</v>
      </c>
      <c r="C69" s="71">
        <v>12</v>
      </c>
      <c r="D69" s="69" t="str">
        <f t="shared" si="0"/>
        <v>C.10.12</v>
      </c>
      <c r="E69" s="7" t="s">
        <v>162</v>
      </c>
      <c r="F69" s="69" t="s">
        <v>88</v>
      </c>
      <c r="G69" s="72"/>
      <c r="H69" s="72"/>
      <c r="I69" s="72"/>
      <c r="J69" s="70"/>
      <c r="K69" s="72"/>
      <c r="L69" s="7"/>
      <c r="M69" s="307"/>
      <c r="N69" s="307"/>
      <c r="O69" s="307"/>
      <c r="P69" s="307"/>
      <c r="Q69" s="307"/>
      <c r="R69" s="307"/>
      <c r="S69" s="307"/>
      <c r="T69" s="307"/>
      <c r="U69" s="307"/>
      <c r="V69" s="307"/>
      <c r="W69" s="307"/>
      <c r="X69" s="307"/>
      <c r="Y69" s="307"/>
      <c r="Z69" s="307"/>
      <c r="AA69" s="308"/>
      <c r="AB69" s="308"/>
      <c r="AC69" s="308"/>
      <c r="AD69" s="308"/>
      <c r="AE69" s="308"/>
      <c r="AF69" s="308"/>
    </row>
    <row r="70" spans="1:32" ht="15" customHeight="1">
      <c r="A70" s="69" t="s">
        <v>160</v>
      </c>
      <c r="B70" s="71">
        <v>10</v>
      </c>
      <c r="C70" s="71">
        <v>13</v>
      </c>
      <c r="D70" s="69" t="str">
        <f t="shared" si="0"/>
        <v>C.10.13</v>
      </c>
      <c r="E70" s="7" t="s">
        <v>163</v>
      </c>
      <c r="F70" s="69" t="s">
        <v>88</v>
      </c>
      <c r="G70" s="72"/>
      <c r="H70" s="72"/>
      <c r="I70" s="72"/>
      <c r="J70" s="70"/>
      <c r="K70" s="72"/>
      <c r="L70" s="7"/>
      <c r="M70" s="307"/>
      <c r="N70" s="307"/>
      <c r="O70" s="307"/>
      <c r="P70" s="307"/>
      <c r="Q70" s="307"/>
      <c r="R70" s="307"/>
      <c r="S70" s="307"/>
      <c r="T70" s="307"/>
      <c r="U70" s="307"/>
      <c r="V70" s="307"/>
      <c r="W70" s="307"/>
      <c r="X70" s="307"/>
      <c r="Y70" s="307"/>
      <c r="Z70" s="307"/>
      <c r="AA70" s="308"/>
      <c r="AB70" s="308"/>
      <c r="AC70" s="308"/>
      <c r="AD70" s="308"/>
      <c r="AE70" s="308"/>
      <c r="AF70" s="308"/>
    </row>
    <row r="71" spans="1:32" ht="15" customHeight="1">
      <c r="A71" s="69" t="s">
        <v>160</v>
      </c>
      <c r="B71" s="71">
        <v>10</v>
      </c>
      <c r="C71" s="71">
        <v>21</v>
      </c>
      <c r="D71" s="69" t="str">
        <f t="shared" si="0"/>
        <v>C.10.21</v>
      </c>
      <c r="E71" s="7" t="s">
        <v>164</v>
      </c>
      <c r="F71" s="69" t="s">
        <v>88</v>
      </c>
      <c r="G71" s="72"/>
      <c r="H71" s="72"/>
      <c r="I71" s="72"/>
      <c r="J71" s="70"/>
      <c r="K71" s="72"/>
      <c r="L71" s="7"/>
      <c r="M71" s="307"/>
      <c r="N71" s="307"/>
      <c r="O71" s="307"/>
      <c r="P71" s="307"/>
      <c r="Q71" s="307"/>
      <c r="R71" s="307"/>
      <c r="S71" s="307"/>
      <c r="T71" s="307"/>
      <c r="U71" s="307"/>
      <c r="V71" s="307"/>
      <c r="W71" s="307"/>
      <c r="X71" s="307"/>
      <c r="Y71" s="307"/>
      <c r="Z71" s="307"/>
      <c r="AA71" s="308"/>
      <c r="AB71" s="308"/>
      <c r="AC71" s="308"/>
      <c r="AD71" s="308"/>
      <c r="AE71" s="308"/>
      <c r="AF71" s="308"/>
    </row>
    <row r="72" spans="1:32" ht="15" customHeight="1">
      <c r="A72" s="69" t="s">
        <v>160</v>
      </c>
      <c r="B72" s="71">
        <v>10</v>
      </c>
      <c r="C72" s="71">
        <v>22</v>
      </c>
      <c r="D72" s="69" t="str">
        <f t="shared" si="0"/>
        <v>C.10.22</v>
      </c>
      <c r="E72" s="7" t="s">
        <v>165</v>
      </c>
      <c r="F72" s="69" t="s">
        <v>88</v>
      </c>
      <c r="G72" s="72"/>
      <c r="H72" s="72"/>
      <c r="I72" s="72"/>
      <c r="J72" s="70"/>
      <c r="K72" s="72"/>
      <c r="L72" s="7"/>
      <c r="M72" s="307"/>
      <c r="N72" s="307"/>
      <c r="O72" s="307"/>
      <c r="P72" s="307"/>
      <c r="Q72" s="307"/>
      <c r="R72" s="307"/>
      <c r="S72" s="307"/>
      <c r="T72" s="307"/>
      <c r="U72" s="307"/>
      <c r="V72" s="307"/>
      <c r="W72" s="307"/>
      <c r="X72" s="307"/>
      <c r="Y72" s="307"/>
      <c r="Z72" s="307"/>
      <c r="AA72" s="308"/>
      <c r="AB72" s="308"/>
      <c r="AC72" s="308"/>
      <c r="AD72" s="308"/>
      <c r="AE72" s="308"/>
      <c r="AF72" s="308"/>
    </row>
    <row r="73" spans="1:32" ht="15" customHeight="1">
      <c r="A73" s="69" t="s">
        <v>160</v>
      </c>
      <c r="B73" s="71">
        <v>10</v>
      </c>
      <c r="C73" s="71">
        <v>31</v>
      </c>
      <c r="D73" s="69" t="str">
        <f t="shared" si="0"/>
        <v>C.10.31</v>
      </c>
      <c r="E73" s="7" t="s">
        <v>166</v>
      </c>
      <c r="F73" s="69" t="s">
        <v>88</v>
      </c>
      <c r="G73" s="72"/>
      <c r="H73" s="72"/>
      <c r="I73" s="72"/>
      <c r="J73" s="70"/>
      <c r="K73" s="72"/>
      <c r="L73" s="7"/>
      <c r="M73" s="307"/>
      <c r="N73" s="307"/>
      <c r="O73" s="307"/>
      <c r="P73" s="307"/>
      <c r="Q73" s="307"/>
      <c r="R73" s="307"/>
      <c r="S73" s="307"/>
      <c r="T73" s="307"/>
      <c r="U73" s="307"/>
      <c r="V73" s="307"/>
      <c r="W73" s="307"/>
      <c r="X73" s="307"/>
      <c r="Y73" s="307"/>
      <c r="Z73" s="307"/>
      <c r="AA73" s="308"/>
      <c r="AB73" s="308"/>
      <c r="AC73" s="308"/>
      <c r="AD73" s="308"/>
      <c r="AE73" s="308"/>
      <c r="AF73" s="308"/>
    </row>
    <row r="74" spans="1:32" ht="15" customHeight="1">
      <c r="A74" s="69" t="s">
        <v>160</v>
      </c>
      <c r="B74" s="71">
        <v>10</v>
      </c>
      <c r="C74" s="71">
        <v>32</v>
      </c>
      <c r="D74" s="69" t="str">
        <f t="shared" si="0"/>
        <v>C.10.32</v>
      </c>
      <c r="E74" s="7" t="s">
        <v>167</v>
      </c>
      <c r="F74" s="69" t="s">
        <v>88</v>
      </c>
      <c r="G74" s="72"/>
      <c r="H74" s="72"/>
      <c r="I74" s="72"/>
      <c r="J74" s="70"/>
      <c r="K74" s="72"/>
      <c r="L74" s="7"/>
      <c r="M74" s="307"/>
      <c r="N74" s="307"/>
      <c r="O74" s="307"/>
      <c r="P74" s="307"/>
      <c r="Q74" s="307"/>
      <c r="R74" s="307"/>
      <c r="S74" s="307"/>
      <c r="T74" s="307"/>
      <c r="U74" s="307"/>
      <c r="V74" s="307"/>
      <c r="W74" s="307"/>
      <c r="X74" s="307"/>
      <c r="Y74" s="307"/>
      <c r="Z74" s="307"/>
      <c r="AA74" s="308"/>
      <c r="AB74" s="308"/>
      <c r="AC74" s="308"/>
      <c r="AD74" s="308"/>
      <c r="AE74" s="308"/>
      <c r="AF74" s="308"/>
    </row>
    <row r="75" spans="1:32" ht="15" customHeight="1">
      <c r="A75" s="69" t="s">
        <v>160</v>
      </c>
      <c r="B75" s="71">
        <v>10</v>
      </c>
      <c r="C75" s="71">
        <v>39</v>
      </c>
      <c r="D75" s="69" t="str">
        <f t="shared" si="0"/>
        <v>C.10.39</v>
      </c>
      <c r="E75" s="7" t="s">
        <v>168</v>
      </c>
      <c r="F75" s="69" t="s">
        <v>88</v>
      </c>
      <c r="G75" s="72"/>
      <c r="H75" s="72"/>
      <c r="I75" s="72"/>
      <c r="J75" s="70"/>
      <c r="K75" s="72"/>
      <c r="L75" s="7"/>
      <c r="M75" s="307"/>
      <c r="N75" s="307"/>
      <c r="O75" s="307"/>
      <c r="P75" s="307"/>
      <c r="Q75" s="307"/>
      <c r="R75" s="307"/>
      <c r="S75" s="307"/>
      <c r="T75" s="307"/>
      <c r="U75" s="307"/>
      <c r="V75" s="307"/>
      <c r="W75" s="307"/>
      <c r="X75" s="307"/>
      <c r="Y75" s="307"/>
      <c r="Z75" s="307"/>
      <c r="AA75" s="308"/>
      <c r="AB75" s="308"/>
      <c r="AC75" s="308"/>
      <c r="AD75" s="308"/>
      <c r="AE75" s="308"/>
      <c r="AF75" s="308"/>
    </row>
    <row r="76" spans="1:32" ht="15" customHeight="1">
      <c r="A76" s="69" t="s">
        <v>160</v>
      </c>
      <c r="B76" s="71">
        <v>10</v>
      </c>
      <c r="C76" s="71">
        <v>42</v>
      </c>
      <c r="D76" s="69" t="str">
        <f t="shared" si="0"/>
        <v>C.10.42</v>
      </c>
      <c r="E76" s="7" t="s">
        <v>169</v>
      </c>
      <c r="F76" s="69" t="s">
        <v>88</v>
      </c>
      <c r="G76" s="72"/>
      <c r="H76" s="72"/>
      <c r="I76" s="72"/>
      <c r="J76" s="70"/>
      <c r="K76" s="72"/>
      <c r="L76" s="7"/>
      <c r="M76" s="307"/>
      <c r="N76" s="307"/>
      <c r="O76" s="307"/>
      <c r="P76" s="307"/>
      <c r="Q76" s="307"/>
      <c r="R76" s="307"/>
      <c r="S76" s="307"/>
      <c r="T76" s="307"/>
      <c r="U76" s="307"/>
      <c r="V76" s="307"/>
      <c r="W76" s="307"/>
      <c r="X76" s="307"/>
      <c r="Y76" s="307"/>
      <c r="Z76" s="307"/>
      <c r="AA76" s="308"/>
      <c r="AB76" s="308"/>
      <c r="AC76" s="308"/>
      <c r="AD76" s="308"/>
      <c r="AE76" s="308"/>
      <c r="AF76" s="308"/>
    </row>
    <row r="77" spans="1:32" ht="15" customHeight="1">
      <c r="A77" s="69" t="s">
        <v>160</v>
      </c>
      <c r="B77" s="71">
        <v>10</v>
      </c>
      <c r="C77" s="71">
        <v>43</v>
      </c>
      <c r="D77" s="69" t="str">
        <f t="shared" si="0"/>
        <v>C.10.43</v>
      </c>
      <c r="E77" s="7" t="s">
        <v>170</v>
      </c>
      <c r="F77" s="69" t="s">
        <v>88</v>
      </c>
      <c r="G77" s="72"/>
      <c r="H77" s="72"/>
      <c r="I77" s="72"/>
      <c r="J77" s="70"/>
      <c r="K77" s="72"/>
      <c r="L77" s="7"/>
      <c r="M77" s="307"/>
      <c r="N77" s="307"/>
      <c r="O77" s="307"/>
      <c r="P77" s="307"/>
      <c r="Q77" s="307"/>
      <c r="R77" s="307"/>
      <c r="S77" s="307"/>
      <c r="T77" s="307"/>
      <c r="U77" s="307"/>
      <c r="V77" s="307"/>
      <c r="W77" s="307"/>
      <c r="X77" s="307"/>
      <c r="Y77" s="307"/>
      <c r="Z77" s="307"/>
      <c r="AA77" s="308"/>
      <c r="AB77" s="308"/>
      <c r="AC77" s="308"/>
      <c r="AD77" s="308"/>
      <c r="AE77" s="308"/>
      <c r="AF77" s="308"/>
    </row>
    <row r="78" spans="1:32" ht="15" customHeight="1">
      <c r="A78" s="69" t="s">
        <v>160</v>
      </c>
      <c r="B78" s="71">
        <v>10</v>
      </c>
      <c r="C78" s="71">
        <v>44</v>
      </c>
      <c r="D78" s="69" t="str">
        <f t="shared" si="0"/>
        <v>C.10.44</v>
      </c>
      <c r="E78" s="7" t="s">
        <v>171</v>
      </c>
      <c r="F78" s="69" t="s">
        <v>88</v>
      </c>
      <c r="G78" s="72"/>
      <c r="H78" s="72"/>
      <c r="I78" s="72"/>
      <c r="J78" s="70"/>
      <c r="K78" s="72"/>
      <c r="L78" s="7"/>
      <c r="M78" s="307"/>
      <c r="N78" s="307"/>
      <c r="O78" s="307"/>
      <c r="P78" s="307"/>
      <c r="Q78" s="307"/>
      <c r="R78" s="307"/>
      <c r="S78" s="307"/>
      <c r="T78" s="307"/>
      <c r="U78" s="307"/>
      <c r="V78" s="307"/>
      <c r="W78" s="307"/>
      <c r="X78" s="307"/>
      <c r="Y78" s="307"/>
      <c r="Z78" s="307"/>
      <c r="AA78" s="308"/>
      <c r="AB78" s="308"/>
      <c r="AC78" s="308"/>
      <c r="AD78" s="308"/>
      <c r="AE78" s="308"/>
      <c r="AF78" s="308"/>
    </row>
    <row r="79" spans="1:32" ht="15" customHeight="1">
      <c r="A79" s="69" t="s">
        <v>160</v>
      </c>
      <c r="B79" s="71">
        <v>10</v>
      </c>
      <c r="C79" s="71">
        <v>52</v>
      </c>
      <c r="D79" s="69" t="str">
        <f t="shared" si="0"/>
        <v>C.10.52</v>
      </c>
      <c r="E79" s="7" t="s">
        <v>172</v>
      </c>
      <c r="F79" s="69" t="s">
        <v>88</v>
      </c>
      <c r="G79" s="72"/>
      <c r="H79" s="72"/>
      <c r="I79" s="72"/>
      <c r="J79" s="70"/>
      <c r="K79" s="72"/>
      <c r="L79" s="7"/>
      <c r="M79" s="307"/>
      <c r="N79" s="307"/>
      <c r="O79" s="307"/>
      <c r="P79" s="307"/>
      <c r="Q79" s="307"/>
      <c r="R79" s="307"/>
      <c r="S79" s="307"/>
      <c r="T79" s="307"/>
      <c r="U79" s="307"/>
      <c r="V79" s="307"/>
      <c r="W79" s="307"/>
      <c r="X79" s="307"/>
      <c r="Y79" s="307"/>
      <c r="Z79" s="307"/>
      <c r="AA79" s="308"/>
      <c r="AB79" s="308"/>
      <c r="AC79" s="308"/>
      <c r="AD79" s="308"/>
      <c r="AE79" s="308"/>
      <c r="AF79" s="308"/>
    </row>
    <row r="80" spans="1:32" ht="15" customHeight="1">
      <c r="A80" s="69" t="s">
        <v>160</v>
      </c>
      <c r="B80" s="71">
        <v>10</v>
      </c>
      <c r="C80" s="71">
        <v>53</v>
      </c>
      <c r="D80" s="69" t="str">
        <f t="shared" si="0"/>
        <v>C.10.53</v>
      </c>
      <c r="E80" s="7" t="s">
        <v>173</v>
      </c>
      <c r="F80" s="69" t="s">
        <v>88</v>
      </c>
      <c r="G80" s="72"/>
      <c r="H80" s="72"/>
      <c r="I80" s="72"/>
      <c r="J80" s="70"/>
      <c r="K80" s="72"/>
      <c r="L80" s="7"/>
      <c r="M80" s="307"/>
      <c r="N80" s="307"/>
      <c r="O80" s="307"/>
      <c r="P80" s="307"/>
      <c r="Q80" s="307"/>
      <c r="R80" s="307"/>
      <c r="S80" s="307"/>
      <c r="T80" s="307"/>
      <c r="U80" s="307"/>
      <c r="V80" s="307"/>
      <c r="W80" s="307"/>
      <c r="X80" s="307"/>
      <c r="Y80" s="307"/>
      <c r="Z80" s="307"/>
      <c r="AA80" s="308"/>
      <c r="AB80" s="308"/>
      <c r="AC80" s="308"/>
      <c r="AD80" s="308"/>
      <c r="AE80" s="308"/>
      <c r="AF80" s="308"/>
    </row>
    <row r="81" spans="1:32" ht="15" customHeight="1">
      <c r="A81" s="69" t="s">
        <v>160</v>
      </c>
      <c r="B81" s="71">
        <v>10</v>
      </c>
      <c r="C81" s="71">
        <v>54</v>
      </c>
      <c r="D81" s="69" t="str">
        <f t="shared" si="0"/>
        <v>C.10.54</v>
      </c>
      <c r="E81" s="7" t="s">
        <v>174</v>
      </c>
      <c r="F81" s="69" t="s">
        <v>88</v>
      </c>
      <c r="G81" s="72"/>
      <c r="H81" s="72"/>
      <c r="I81" s="72"/>
      <c r="J81" s="70"/>
      <c r="K81" s="72"/>
      <c r="L81" s="7"/>
      <c r="M81" s="307"/>
      <c r="N81" s="307"/>
      <c r="O81" s="307"/>
      <c r="P81" s="307"/>
      <c r="Q81" s="307"/>
      <c r="R81" s="307"/>
      <c r="S81" s="307"/>
      <c r="T81" s="307"/>
      <c r="U81" s="307"/>
      <c r="V81" s="307"/>
      <c r="W81" s="307"/>
      <c r="X81" s="307"/>
      <c r="Y81" s="307"/>
      <c r="Z81" s="307"/>
      <c r="AA81" s="308"/>
      <c r="AB81" s="308"/>
      <c r="AC81" s="308"/>
      <c r="AD81" s="308"/>
      <c r="AE81" s="308"/>
      <c r="AF81" s="308"/>
    </row>
    <row r="82" spans="1:32" ht="15" customHeight="1">
      <c r="A82" s="69" t="s">
        <v>160</v>
      </c>
      <c r="B82" s="71">
        <v>10</v>
      </c>
      <c r="C82" s="71">
        <v>61</v>
      </c>
      <c r="D82" s="69" t="str">
        <f t="shared" si="0"/>
        <v>C.10.61</v>
      </c>
      <c r="E82" s="7" t="s">
        <v>175</v>
      </c>
      <c r="F82" s="69" t="s">
        <v>88</v>
      </c>
      <c r="G82" s="72"/>
      <c r="H82" s="72"/>
      <c r="I82" s="72"/>
      <c r="J82" s="70"/>
      <c r="K82" s="72"/>
      <c r="L82" s="7"/>
      <c r="M82" s="307"/>
      <c r="N82" s="307"/>
      <c r="O82" s="307"/>
      <c r="P82" s="307"/>
      <c r="Q82" s="307"/>
      <c r="R82" s="307"/>
      <c r="S82" s="307"/>
      <c r="T82" s="307"/>
      <c r="U82" s="307"/>
      <c r="V82" s="307"/>
      <c r="W82" s="307"/>
      <c r="X82" s="307"/>
      <c r="Y82" s="307"/>
      <c r="Z82" s="307"/>
      <c r="AA82" s="308"/>
      <c r="AB82" s="308"/>
      <c r="AC82" s="308"/>
      <c r="AD82" s="308"/>
      <c r="AE82" s="308"/>
      <c r="AF82" s="308"/>
    </row>
    <row r="83" spans="1:32" ht="15" customHeight="1">
      <c r="A83" s="69" t="s">
        <v>160</v>
      </c>
      <c r="B83" s="71">
        <v>10</v>
      </c>
      <c r="C83" s="71">
        <v>62</v>
      </c>
      <c r="D83" s="69" t="str">
        <f t="shared" si="0"/>
        <v>C.10.62</v>
      </c>
      <c r="E83" s="7" t="s">
        <v>176</v>
      </c>
      <c r="F83" s="69" t="s">
        <v>88</v>
      </c>
      <c r="G83" s="72"/>
      <c r="H83" s="72"/>
      <c r="I83" s="72"/>
      <c r="J83" s="70"/>
      <c r="K83" s="72"/>
      <c r="L83" s="7"/>
      <c r="M83" s="307"/>
      <c r="N83" s="307"/>
      <c r="O83" s="307"/>
      <c r="P83" s="307"/>
      <c r="Q83" s="307"/>
      <c r="R83" s="307"/>
      <c r="S83" s="307"/>
      <c r="T83" s="307"/>
      <c r="U83" s="307"/>
      <c r="V83" s="307"/>
      <c r="W83" s="307"/>
      <c r="X83" s="307"/>
      <c r="Y83" s="307"/>
      <c r="Z83" s="307"/>
      <c r="AA83" s="308"/>
      <c r="AB83" s="308"/>
      <c r="AC83" s="308"/>
      <c r="AD83" s="308"/>
      <c r="AE83" s="308"/>
      <c r="AF83" s="308"/>
    </row>
    <row r="84" spans="1:32" ht="15" customHeight="1">
      <c r="A84" s="69" t="s">
        <v>160</v>
      </c>
      <c r="B84" s="71">
        <v>10</v>
      </c>
      <c r="C84" s="71">
        <v>71</v>
      </c>
      <c r="D84" s="69" t="str">
        <f t="shared" si="0"/>
        <v>C.10.71</v>
      </c>
      <c r="E84" s="7" t="s">
        <v>177</v>
      </c>
      <c r="F84" s="69" t="s">
        <v>88</v>
      </c>
      <c r="G84" s="72"/>
      <c r="H84" s="72"/>
      <c r="I84" s="72"/>
      <c r="J84" s="70"/>
      <c r="K84" s="72"/>
      <c r="L84" s="7"/>
      <c r="M84" s="307"/>
      <c r="N84" s="307"/>
      <c r="O84" s="307"/>
      <c r="P84" s="307"/>
      <c r="Q84" s="307"/>
      <c r="R84" s="307"/>
      <c r="S84" s="307"/>
      <c r="T84" s="307"/>
      <c r="U84" s="307"/>
      <c r="V84" s="307"/>
      <c r="W84" s="307"/>
      <c r="X84" s="307"/>
      <c r="Y84" s="307"/>
      <c r="Z84" s="307"/>
      <c r="AA84" s="308"/>
      <c r="AB84" s="308"/>
      <c r="AC84" s="308"/>
      <c r="AD84" s="308"/>
      <c r="AE84" s="308"/>
      <c r="AF84" s="308"/>
    </row>
    <row r="85" spans="1:32" ht="15" customHeight="1">
      <c r="A85" s="69" t="s">
        <v>160</v>
      </c>
      <c r="B85" s="71">
        <v>10</v>
      </c>
      <c r="C85" s="71">
        <v>72</v>
      </c>
      <c r="D85" s="69" t="str">
        <f t="shared" si="0"/>
        <v>C.10.72</v>
      </c>
      <c r="E85" s="7" t="s">
        <v>178</v>
      </c>
      <c r="F85" s="69" t="s">
        <v>88</v>
      </c>
      <c r="G85" s="72"/>
      <c r="H85" s="72"/>
      <c r="I85" s="72"/>
      <c r="J85" s="70"/>
      <c r="K85" s="72"/>
      <c r="L85" s="7"/>
      <c r="M85" s="307"/>
      <c r="N85" s="307"/>
      <c r="O85" s="307"/>
      <c r="P85" s="307"/>
      <c r="Q85" s="307"/>
      <c r="R85" s="307"/>
      <c r="S85" s="307"/>
      <c r="T85" s="307"/>
      <c r="U85" s="307"/>
      <c r="V85" s="307"/>
      <c r="W85" s="307"/>
      <c r="X85" s="307"/>
      <c r="Y85" s="307"/>
      <c r="Z85" s="307"/>
      <c r="AA85" s="308"/>
      <c r="AB85" s="308"/>
      <c r="AC85" s="308"/>
      <c r="AD85" s="308"/>
      <c r="AE85" s="308"/>
      <c r="AF85" s="308"/>
    </row>
    <row r="86" spans="1:32" ht="15" customHeight="1">
      <c r="A86" s="69" t="s">
        <v>160</v>
      </c>
      <c r="B86" s="71">
        <v>10</v>
      </c>
      <c r="C86" s="71">
        <v>73</v>
      </c>
      <c r="D86" s="69" t="str">
        <f t="shared" si="0"/>
        <v>C.10.73</v>
      </c>
      <c r="E86" s="7" t="s">
        <v>179</v>
      </c>
      <c r="F86" s="69" t="s">
        <v>88</v>
      </c>
      <c r="G86" s="72"/>
      <c r="H86" s="72"/>
      <c r="I86" s="72"/>
      <c r="J86" s="70"/>
      <c r="K86" s="72"/>
      <c r="L86" s="7"/>
      <c r="M86" s="307"/>
      <c r="N86" s="307"/>
      <c r="O86" s="307"/>
      <c r="P86" s="307"/>
      <c r="Q86" s="307"/>
      <c r="R86" s="307"/>
      <c r="S86" s="307"/>
      <c r="T86" s="307"/>
      <c r="U86" s="307"/>
      <c r="V86" s="307"/>
      <c r="W86" s="307"/>
      <c r="X86" s="307"/>
      <c r="Y86" s="307"/>
      <c r="Z86" s="307"/>
      <c r="AA86" s="308"/>
      <c r="AB86" s="308"/>
      <c r="AC86" s="308"/>
      <c r="AD86" s="308"/>
      <c r="AE86" s="308"/>
      <c r="AF86" s="308"/>
    </row>
    <row r="87" spans="1:32" ht="15" customHeight="1">
      <c r="A87" s="69" t="s">
        <v>160</v>
      </c>
      <c r="B87" s="71">
        <v>10</v>
      </c>
      <c r="C87" s="71">
        <v>81</v>
      </c>
      <c r="D87" s="69" t="str">
        <f t="shared" si="0"/>
        <v>C.10.81</v>
      </c>
      <c r="E87" s="7" t="s">
        <v>180</v>
      </c>
      <c r="F87" s="69" t="s">
        <v>88</v>
      </c>
      <c r="G87" s="72"/>
      <c r="H87" s="72"/>
      <c r="I87" s="72"/>
      <c r="J87" s="70"/>
      <c r="K87" s="72"/>
      <c r="L87" s="7"/>
      <c r="M87" s="307"/>
      <c r="N87" s="307"/>
      <c r="O87" s="307"/>
      <c r="P87" s="307"/>
      <c r="Q87" s="307"/>
      <c r="R87" s="307"/>
      <c r="S87" s="307"/>
      <c r="T87" s="307"/>
      <c r="U87" s="307"/>
      <c r="V87" s="307"/>
      <c r="W87" s="307"/>
      <c r="X87" s="307"/>
      <c r="Y87" s="307"/>
      <c r="Z87" s="307"/>
      <c r="AA87" s="308"/>
      <c r="AB87" s="308"/>
      <c r="AC87" s="308"/>
      <c r="AD87" s="308"/>
      <c r="AE87" s="308"/>
      <c r="AF87" s="308"/>
    </row>
    <row r="88" spans="1:32" ht="15" customHeight="1">
      <c r="A88" s="69" t="s">
        <v>160</v>
      </c>
      <c r="B88" s="71">
        <v>10</v>
      </c>
      <c r="C88" s="71">
        <v>82</v>
      </c>
      <c r="D88" s="69" t="str">
        <f t="shared" si="0"/>
        <v>C.10.82</v>
      </c>
      <c r="E88" s="7" t="s">
        <v>181</v>
      </c>
      <c r="F88" s="69" t="s">
        <v>88</v>
      </c>
      <c r="G88" s="72"/>
      <c r="H88" s="72"/>
      <c r="I88" s="72"/>
      <c r="J88" s="70"/>
      <c r="K88" s="72"/>
      <c r="L88" s="7"/>
      <c r="M88" s="307"/>
      <c r="N88" s="307"/>
      <c r="O88" s="307"/>
      <c r="P88" s="307"/>
      <c r="Q88" s="307"/>
      <c r="R88" s="307"/>
      <c r="S88" s="307"/>
      <c r="T88" s="307"/>
      <c r="U88" s="307"/>
      <c r="V88" s="307"/>
      <c r="W88" s="307"/>
      <c r="X88" s="307"/>
      <c r="Y88" s="307"/>
      <c r="Z88" s="307"/>
      <c r="AA88" s="308"/>
      <c r="AB88" s="308"/>
      <c r="AC88" s="308"/>
      <c r="AD88" s="308"/>
      <c r="AE88" s="308"/>
      <c r="AF88" s="308"/>
    </row>
    <row r="89" spans="1:32" ht="15" customHeight="1">
      <c r="A89" s="69" t="s">
        <v>160</v>
      </c>
      <c r="B89" s="71">
        <v>10</v>
      </c>
      <c r="C89" s="71">
        <v>83</v>
      </c>
      <c r="D89" s="69" t="str">
        <f t="shared" si="0"/>
        <v>C.10.83</v>
      </c>
      <c r="E89" s="7" t="s">
        <v>182</v>
      </c>
      <c r="F89" s="69" t="s">
        <v>88</v>
      </c>
      <c r="G89" s="72"/>
      <c r="H89" s="72"/>
      <c r="I89" s="72"/>
      <c r="J89" s="70"/>
      <c r="K89" s="72"/>
      <c r="L89" s="7"/>
      <c r="M89" s="307"/>
      <c r="N89" s="307"/>
      <c r="O89" s="307"/>
      <c r="P89" s="307"/>
      <c r="Q89" s="307"/>
      <c r="R89" s="307"/>
      <c r="S89" s="307"/>
      <c r="T89" s="307"/>
      <c r="U89" s="307"/>
      <c r="V89" s="307"/>
      <c r="W89" s="307"/>
      <c r="X89" s="307"/>
      <c r="Y89" s="307"/>
      <c r="Z89" s="307"/>
      <c r="AA89" s="308"/>
      <c r="AB89" s="308"/>
      <c r="AC89" s="308"/>
      <c r="AD89" s="308"/>
      <c r="AE89" s="308"/>
      <c r="AF89" s="308"/>
    </row>
    <row r="90" spans="1:32" ht="15" customHeight="1">
      <c r="A90" s="69" t="s">
        <v>160</v>
      </c>
      <c r="B90" s="71">
        <v>10</v>
      </c>
      <c r="C90" s="71">
        <v>84</v>
      </c>
      <c r="D90" s="69" t="str">
        <f t="shared" si="0"/>
        <v>C.10.84</v>
      </c>
      <c r="E90" s="7" t="s">
        <v>183</v>
      </c>
      <c r="F90" s="69" t="s">
        <v>88</v>
      </c>
      <c r="G90" s="72"/>
      <c r="H90" s="72"/>
      <c r="I90" s="72"/>
      <c r="J90" s="70"/>
      <c r="K90" s="72"/>
      <c r="L90" s="7"/>
      <c r="M90" s="307"/>
      <c r="N90" s="307"/>
      <c r="O90" s="307"/>
      <c r="P90" s="307"/>
      <c r="Q90" s="307"/>
      <c r="R90" s="307"/>
      <c r="S90" s="307"/>
      <c r="T90" s="307"/>
      <c r="U90" s="307"/>
      <c r="V90" s="307"/>
      <c r="W90" s="307"/>
      <c r="X90" s="307"/>
      <c r="Y90" s="307"/>
      <c r="Z90" s="307"/>
      <c r="AA90" s="308"/>
      <c r="AB90" s="308"/>
      <c r="AC90" s="308"/>
      <c r="AD90" s="308"/>
      <c r="AE90" s="308"/>
      <c r="AF90" s="308"/>
    </row>
    <row r="91" spans="1:32" ht="15" customHeight="1">
      <c r="A91" s="69" t="s">
        <v>160</v>
      </c>
      <c r="B91" s="71">
        <v>10</v>
      </c>
      <c r="C91" s="71">
        <v>85</v>
      </c>
      <c r="D91" s="69" t="str">
        <f t="shared" si="0"/>
        <v>C.10.85</v>
      </c>
      <c r="E91" s="7" t="s">
        <v>184</v>
      </c>
      <c r="F91" s="69" t="s">
        <v>88</v>
      </c>
      <c r="G91" s="72"/>
      <c r="H91" s="72"/>
      <c r="I91" s="72"/>
      <c r="J91" s="70"/>
      <c r="K91" s="72"/>
      <c r="L91" s="7"/>
      <c r="M91" s="307"/>
      <c r="N91" s="307"/>
      <c r="O91" s="307"/>
      <c r="P91" s="307"/>
      <c r="Q91" s="307"/>
      <c r="R91" s="307"/>
      <c r="S91" s="307"/>
      <c r="T91" s="307"/>
      <c r="U91" s="307"/>
      <c r="V91" s="307"/>
      <c r="W91" s="307"/>
      <c r="X91" s="307"/>
      <c r="Y91" s="307"/>
      <c r="Z91" s="307"/>
      <c r="AA91" s="308"/>
      <c r="AB91" s="308"/>
      <c r="AC91" s="308"/>
      <c r="AD91" s="308"/>
      <c r="AE91" s="308"/>
      <c r="AF91" s="308"/>
    </row>
    <row r="92" spans="1:32" ht="15" customHeight="1">
      <c r="A92" s="69" t="s">
        <v>160</v>
      </c>
      <c r="B92" s="71">
        <v>10</v>
      </c>
      <c r="C92" s="71">
        <v>86</v>
      </c>
      <c r="D92" s="69" t="str">
        <f t="shared" si="0"/>
        <v>C.10.86</v>
      </c>
      <c r="E92" s="7" t="s">
        <v>185</v>
      </c>
      <c r="F92" s="69" t="s">
        <v>88</v>
      </c>
      <c r="G92" s="72"/>
      <c r="H92" s="72"/>
      <c r="I92" s="72"/>
      <c r="J92" s="70"/>
      <c r="K92" s="72"/>
      <c r="L92" s="7"/>
      <c r="M92" s="307"/>
      <c r="N92" s="307"/>
      <c r="O92" s="307"/>
      <c r="P92" s="307"/>
      <c r="Q92" s="307"/>
      <c r="R92" s="307"/>
      <c r="S92" s="307"/>
      <c r="T92" s="307"/>
      <c r="U92" s="307"/>
      <c r="V92" s="307"/>
      <c r="W92" s="307"/>
      <c r="X92" s="307"/>
      <c r="Y92" s="307"/>
      <c r="Z92" s="307"/>
      <c r="AA92" s="308"/>
      <c r="AB92" s="308"/>
      <c r="AC92" s="308"/>
      <c r="AD92" s="308"/>
      <c r="AE92" s="308"/>
      <c r="AF92" s="308"/>
    </row>
    <row r="93" spans="1:32" ht="15" customHeight="1">
      <c r="A93" s="69" t="s">
        <v>160</v>
      </c>
      <c r="B93" s="71">
        <v>10</v>
      </c>
      <c r="C93" s="71">
        <v>89</v>
      </c>
      <c r="D93" s="69" t="str">
        <f t="shared" si="0"/>
        <v>C.10.89</v>
      </c>
      <c r="E93" s="7" t="s">
        <v>186</v>
      </c>
      <c r="F93" s="69" t="s">
        <v>88</v>
      </c>
      <c r="G93" s="72"/>
      <c r="H93" s="72"/>
      <c r="I93" s="72"/>
      <c r="J93" s="70"/>
      <c r="K93" s="72"/>
      <c r="L93" s="7"/>
      <c r="M93" s="307"/>
      <c r="N93" s="307"/>
      <c r="O93" s="307"/>
      <c r="P93" s="307"/>
      <c r="Q93" s="307"/>
      <c r="R93" s="307"/>
      <c r="S93" s="307"/>
      <c r="T93" s="307"/>
      <c r="U93" s="307"/>
      <c r="V93" s="307"/>
      <c r="W93" s="307"/>
      <c r="X93" s="307"/>
      <c r="Y93" s="307"/>
      <c r="Z93" s="307"/>
      <c r="AA93" s="308"/>
      <c r="AB93" s="308"/>
      <c r="AC93" s="308"/>
      <c r="AD93" s="308"/>
      <c r="AE93" s="308"/>
      <c r="AF93" s="308"/>
    </row>
    <row r="94" spans="1:32" ht="15" customHeight="1">
      <c r="A94" s="69" t="s">
        <v>160</v>
      </c>
      <c r="B94" s="71">
        <v>10</v>
      </c>
      <c r="C94" s="71">
        <v>91</v>
      </c>
      <c r="D94" s="69" t="str">
        <f t="shared" si="0"/>
        <v>C.10.91</v>
      </c>
      <c r="E94" s="7" t="s">
        <v>187</v>
      </c>
      <c r="F94" s="69" t="s">
        <v>88</v>
      </c>
      <c r="G94" s="72"/>
      <c r="H94" s="72"/>
      <c r="I94" s="72"/>
      <c r="J94" s="70"/>
      <c r="K94" s="72"/>
      <c r="L94" s="7"/>
      <c r="M94" s="307"/>
      <c r="N94" s="307"/>
      <c r="O94" s="307"/>
      <c r="P94" s="307"/>
      <c r="Q94" s="307"/>
      <c r="R94" s="307"/>
      <c r="S94" s="307"/>
      <c r="T94" s="307"/>
      <c r="U94" s="307"/>
      <c r="V94" s="307"/>
      <c r="W94" s="307"/>
      <c r="X94" s="307"/>
      <c r="Y94" s="307"/>
      <c r="Z94" s="307"/>
      <c r="AA94" s="308"/>
      <c r="AB94" s="308"/>
      <c r="AC94" s="308"/>
      <c r="AD94" s="308"/>
      <c r="AE94" s="308"/>
      <c r="AF94" s="308"/>
    </row>
    <row r="95" spans="1:32" ht="15" customHeight="1">
      <c r="A95" s="69" t="s">
        <v>160</v>
      </c>
      <c r="B95" s="71">
        <v>10</v>
      </c>
      <c r="C95" s="71">
        <v>92</v>
      </c>
      <c r="D95" s="69" t="str">
        <f t="shared" si="0"/>
        <v>C.10.92</v>
      </c>
      <c r="E95" s="7" t="s">
        <v>188</v>
      </c>
      <c r="F95" s="69" t="s">
        <v>88</v>
      </c>
      <c r="G95" s="72"/>
      <c r="H95" s="72"/>
      <c r="I95" s="72"/>
      <c r="J95" s="70"/>
      <c r="K95" s="72"/>
      <c r="L95" s="7"/>
      <c r="M95" s="307"/>
      <c r="N95" s="307"/>
      <c r="O95" s="307"/>
      <c r="P95" s="307"/>
      <c r="Q95" s="307"/>
      <c r="R95" s="307"/>
      <c r="S95" s="307"/>
      <c r="T95" s="307"/>
      <c r="U95" s="307"/>
      <c r="V95" s="307"/>
      <c r="W95" s="307"/>
      <c r="X95" s="307"/>
      <c r="Y95" s="307"/>
      <c r="Z95" s="307"/>
      <c r="AA95" s="308"/>
      <c r="AB95" s="308"/>
      <c r="AC95" s="308"/>
      <c r="AD95" s="308"/>
      <c r="AE95" s="308"/>
      <c r="AF95" s="308"/>
    </row>
    <row r="96" spans="1:32" ht="15" customHeight="1">
      <c r="A96" s="69" t="s">
        <v>160</v>
      </c>
      <c r="B96" s="71">
        <v>11</v>
      </c>
      <c r="C96" s="71" t="s">
        <v>86</v>
      </c>
      <c r="D96" s="69" t="str">
        <f t="shared" si="0"/>
        <v>C.11.O1</v>
      </c>
      <c r="E96" s="7" t="s">
        <v>189</v>
      </c>
      <c r="F96" s="69" t="s">
        <v>88</v>
      </c>
      <c r="G96" s="72"/>
      <c r="H96" s="72"/>
      <c r="I96" s="72"/>
      <c r="J96" s="70"/>
      <c r="K96" s="72"/>
      <c r="L96" s="7"/>
      <c r="M96" s="307"/>
      <c r="N96" s="307"/>
      <c r="O96" s="307"/>
      <c r="P96" s="307"/>
      <c r="Q96" s="307"/>
      <c r="R96" s="307"/>
      <c r="S96" s="307"/>
      <c r="T96" s="307"/>
      <c r="U96" s="307"/>
      <c r="V96" s="307"/>
      <c r="W96" s="307"/>
      <c r="X96" s="307"/>
      <c r="Y96" s="307"/>
      <c r="Z96" s="307"/>
      <c r="AA96" s="308"/>
      <c r="AB96" s="308"/>
      <c r="AC96" s="308"/>
      <c r="AD96" s="308"/>
      <c r="AE96" s="308"/>
      <c r="AF96" s="308"/>
    </row>
    <row r="97" spans="1:32" ht="15" customHeight="1">
      <c r="A97" s="69" t="s">
        <v>160</v>
      </c>
      <c r="B97" s="71">
        <v>11</v>
      </c>
      <c r="C97" s="71" t="s">
        <v>119</v>
      </c>
      <c r="D97" s="69" t="str">
        <f t="shared" si="0"/>
        <v>C.11.O2</v>
      </c>
      <c r="E97" s="7" t="s">
        <v>190</v>
      </c>
      <c r="F97" s="69" t="s">
        <v>88</v>
      </c>
      <c r="G97" s="72"/>
      <c r="H97" s="72"/>
      <c r="I97" s="72"/>
      <c r="J97" s="70"/>
      <c r="K97" s="72"/>
      <c r="L97" s="7"/>
      <c r="M97" s="307"/>
      <c r="N97" s="307"/>
      <c r="O97" s="307"/>
      <c r="P97" s="307"/>
      <c r="Q97" s="307"/>
      <c r="R97" s="307"/>
      <c r="S97" s="307"/>
      <c r="T97" s="307"/>
      <c r="U97" s="307"/>
      <c r="V97" s="307"/>
      <c r="W97" s="307"/>
      <c r="X97" s="307"/>
      <c r="Y97" s="307"/>
      <c r="Z97" s="307"/>
      <c r="AA97" s="308"/>
      <c r="AB97" s="308"/>
      <c r="AC97" s="308"/>
      <c r="AD97" s="308"/>
      <c r="AE97" s="308"/>
      <c r="AF97" s="308"/>
    </row>
    <row r="98" spans="1:32" ht="15" customHeight="1">
      <c r="A98" s="69" t="s">
        <v>160</v>
      </c>
      <c r="B98" s="71">
        <v>11</v>
      </c>
      <c r="C98" s="71" t="s">
        <v>134</v>
      </c>
      <c r="D98" s="69" t="str">
        <f t="shared" si="0"/>
        <v>C.11.O3</v>
      </c>
      <c r="E98" s="7" t="s">
        <v>191</v>
      </c>
      <c r="F98" s="69" t="s">
        <v>88</v>
      </c>
      <c r="G98" s="72"/>
      <c r="H98" s="72"/>
      <c r="I98" s="72"/>
      <c r="J98" s="70"/>
      <c r="K98" s="72"/>
      <c r="L98" s="7"/>
      <c r="M98" s="307"/>
      <c r="N98" s="307"/>
      <c r="O98" s="307"/>
      <c r="P98" s="307"/>
      <c r="Q98" s="307"/>
      <c r="R98" s="307"/>
      <c r="S98" s="307"/>
      <c r="T98" s="307"/>
      <c r="U98" s="307"/>
      <c r="V98" s="307"/>
      <c r="W98" s="307"/>
      <c r="X98" s="307"/>
      <c r="Y98" s="307"/>
      <c r="Z98" s="307"/>
      <c r="AA98" s="308"/>
      <c r="AB98" s="308"/>
      <c r="AC98" s="308"/>
      <c r="AD98" s="308"/>
      <c r="AE98" s="308"/>
      <c r="AF98" s="308"/>
    </row>
    <row r="99" spans="1:32" ht="15" customHeight="1">
      <c r="A99" s="69" t="s">
        <v>160</v>
      </c>
      <c r="B99" s="71">
        <v>11</v>
      </c>
      <c r="C99" s="71" t="s">
        <v>192</v>
      </c>
      <c r="D99" s="69" t="str">
        <f t="shared" si="0"/>
        <v>C.11.O4</v>
      </c>
      <c r="E99" s="7" t="s">
        <v>193</v>
      </c>
      <c r="F99" s="69" t="s">
        <v>88</v>
      </c>
      <c r="G99" s="72"/>
      <c r="H99" s="72"/>
      <c r="I99" s="72"/>
      <c r="J99" s="70"/>
      <c r="K99" s="72"/>
      <c r="L99" s="7"/>
      <c r="M99" s="307"/>
      <c r="N99" s="307"/>
      <c r="O99" s="307"/>
      <c r="P99" s="307"/>
      <c r="Q99" s="307"/>
      <c r="R99" s="307"/>
      <c r="S99" s="307"/>
      <c r="T99" s="307"/>
      <c r="U99" s="307"/>
      <c r="V99" s="307"/>
      <c r="W99" s="307"/>
      <c r="X99" s="307"/>
      <c r="Y99" s="307"/>
      <c r="Z99" s="307"/>
      <c r="AA99" s="308"/>
      <c r="AB99" s="308"/>
      <c r="AC99" s="308"/>
      <c r="AD99" s="308"/>
      <c r="AE99" s="308"/>
      <c r="AF99" s="308"/>
    </row>
    <row r="100" spans="1:32" ht="15" customHeight="1">
      <c r="A100" s="69" t="s">
        <v>160</v>
      </c>
      <c r="B100" s="71">
        <v>11</v>
      </c>
      <c r="C100" s="71" t="s">
        <v>140</v>
      </c>
      <c r="D100" s="69" t="str">
        <f t="shared" si="0"/>
        <v>C.11.O5</v>
      </c>
      <c r="E100" s="7" t="s">
        <v>194</v>
      </c>
      <c r="F100" s="69" t="s">
        <v>88</v>
      </c>
      <c r="G100" s="72"/>
      <c r="H100" s="72"/>
      <c r="I100" s="72"/>
      <c r="J100" s="70"/>
      <c r="K100" s="72"/>
      <c r="L100" s="7"/>
      <c r="M100" s="307"/>
      <c r="N100" s="307"/>
      <c r="O100" s="307"/>
      <c r="P100" s="307"/>
      <c r="Q100" s="307"/>
      <c r="R100" s="307"/>
      <c r="S100" s="307"/>
      <c r="T100" s="307"/>
      <c r="U100" s="307"/>
      <c r="V100" s="307"/>
      <c r="W100" s="307"/>
      <c r="X100" s="307"/>
      <c r="Y100" s="307"/>
      <c r="Z100" s="307"/>
      <c r="AA100" s="308"/>
      <c r="AB100" s="308"/>
      <c r="AC100" s="308"/>
      <c r="AD100" s="308"/>
      <c r="AE100" s="308"/>
      <c r="AF100" s="308"/>
    </row>
    <row r="101" spans="1:32" ht="15" customHeight="1">
      <c r="A101" s="69" t="s">
        <v>160</v>
      </c>
      <c r="B101" s="71">
        <v>11</v>
      </c>
      <c r="C101" s="71" t="s">
        <v>143</v>
      </c>
      <c r="D101" s="69" t="str">
        <f t="shared" si="0"/>
        <v>C.11.O6</v>
      </c>
      <c r="E101" s="7" t="s">
        <v>195</v>
      </c>
      <c r="F101" s="69" t="s">
        <v>88</v>
      </c>
      <c r="G101" s="72"/>
      <c r="H101" s="72"/>
      <c r="I101" s="72"/>
      <c r="J101" s="70"/>
      <c r="K101" s="72"/>
      <c r="L101" s="7"/>
      <c r="M101" s="307"/>
      <c r="N101" s="307"/>
      <c r="O101" s="307"/>
      <c r="P101" s="307"/>
      <c r="Q101" s="307"/>
      <c r="R101" s="307"/>
      <c r="S101" s="307"/>
      <c r="T101" s="307"/>
      <c r="U101" s="307"/>
      <c r="V101" s="307"/>
      <c r="W101" s="307"/>
      <c r="X101" s="307"/>
      <c r="Y101" s="307"/>
      <c r="Z101" s="307"/>
      <c r="AA101" s="308"/>
      <c r="AB101" s="308"/>
      <c r="AC101" s="308"/>
      <c r="AD101" s="308"/>
      <c r="AE101" s="308"/>
      <c r="AF101" s="308"/>
    </row>
    <row r="102" spans="1:32" ht="15" customHeight="1">
      <c r="A102" s="69" t="s">
        <v>160</v>
      </c>
      <c r="B102" s="71">
        <v>11</v>
      </c>
      <c r="C102" s="71" t="s">
        <v>146</v>
      </c>
      <c r="D102" s="69" t="str">
        <f t="shared" si="0"/>
        <v>C.11.O7</v>
      </c>
      <c r="E102" s="7" t="s">
        <v>196</v>
      </c>
      <c r="F102" s="69" t="s">
        <v>88</v>
      </c>
      <c r="G102" s="72"/>
      <c r="H102" s="72"/>
      <c r="I102" s="72"/>
      <c r="J102" s="70"/>
      <c r="K102" s="72"/>
      <c r="L102" s="7"/>
      <c r="M102" s="307"/>
      <c r="N102" s="307"/>
      <c r="O102" s="307"/>
      <c r="P102" s="307"/>
      <c r="Q102" s="307"/>
      <c r="R102" s="307"/>
      <c r="S102" s="307"/>
      <c r="T102" s="307"/>
      <c r="U102" s="307"/>
      <c r="V102" s="307"/>
      <c r="W102" s="307"/>
      <c r="X102" s="307"/>
      <c r="Y102" s="307"/>
      <c r="Z102" s="307"/>
      <c r="AA102" s="308"/>
      <c r="AB102" s="308"/>
      <c r="AC102" s="308"/>
      <c r="AD102" s="308"/>
      <c r="AE102" s="308"/>
      <c r="AF102" s="308"/>
    </row>
    <row r="103" spans="1:32" ht="15" customHeight="1">
      <c r="A103" s="69" t="s">
        <v>160</v>
      </c>
      <c r="B103" s="71">
        <v>12</v>
      </c>
      <c r="C103" s="71" t="s">
        <v>197</v>
      </c>
      <c r="D103" s="69" t="str">
        <f t="shared" si="0"/>
        <v>C.12.O0</v>
      </c>
      <c r="E103" s="7" t="s">
        <v>198</v>
      </c>
      <c r="F103" s="69" t="s">
        <v>88</v>
      </c>
      <c r="G103" s="72"/>
      <c r="H103" s="72"/>
      <c r="I103" s="72"/>
      <c r="J103" s="70"/>
      <c r="K103" s="72"/>
      <c r="L103" s="7"/>
      <c r="M103" s="307"/>
      <c r="N103" s="307"/>
      <c r="O103" s="307"/>
      <c r="P103" s="307"/>
      <c r="Q103" s="307"/>
      <c r="R103" s="307"/>
      <c r="S103" s="307"/>
      <c r="T103" s="307"/>
      <c r="U103" s="307"/>
      <c r="V103" s="307"/>
      <c r="W103" s="307"/>
      <c r="X103" s="307"/>
      <c r="Y103" s="307"/>
      <c r="Z103" s="307"/>
      <c r="AA103" s="308"/>
      <c r="AB103" s="308"/>
      <c r="AC103" s="308"/>
      <c r="AD103" s="308"/>
      <c r="AE103" s="308"/>
      <c r="AF103" s="308"/>
    </row>
    <row r="104" spans="1:32" ht="15" customHeight="1">
      <c r="A104" s="69" t="s">
        <v>160</v>
      </c>
      <c r="B104" s="71">
        <v>13</v>
      </c>
      <c r="C104" s="71">
        <v>10</v>
      </c>
      <c r="D104" s="69" t="str">
        <f t="shared" si="0"/>
        <v>C.13.10</v>
      </c>
      <c r="E104" s="7" t="s">
        <v>199</v>
      </c>
      <c r="F104" s="69" t="s">
        <v>88</v>
      </c>
      <c r="G104" s="72"/>
      <c r="H104" s="72"/>
      <c r="I104" s="72"/>
      <c r="J104" s="70"/>
      <c r="K104" s="72"/>
      <c r="L104" s="7"/>
      <c r="M104" s="307"/>
      <c r="N104" s="307"/>
      <c r="O104" s="307"/>
      <c r="P104" s="307"/>
      <c r="Q104" s="307"/>
      <c r="R104" s="307"/>
      <c r="S104" s="307"/>
      <c r="T104" s="307"/>
      <c r="U104" s="307"/>
      <c r="V104" s="307"/>
      <c r="W104" s="307"/>
      <c r="X104" s="307"/>
      <c r="Y104" s="307"/>
      <c r="Z104" s="307"/>
      <c r="AA104" s="308"/>
      <c r="AB104" s="308"/>
      <c r="AC104" s="308"/>
      <c r="AD104" s="308"/>
      <c r="AE104" s="308"/>
      <c r="AF104" s="308"/>
    </row>
    <row r="105" spans="1:32" ht="15" customHeight="1">
      <c r="A105" s="69" t="s">
        <v>160</v>
      </c>
      <c r="B105" s="71">
        <v>13</v>
      </c>
      <c r="C105" s="71">
        <v>20</v>
      </c>
      <c r="D105" s="69" t="str">
        <f t="shared" si="0"/>
        <v>C.13.20</v>
      </c>
      <c r="E105" s="7" t="s">
        <v>200</v>
      </c>
      <c r="F105" s="69" t="s">
        <v>88</v>
      </c>
      <c r="G105" s="72"/>
      <c r="H105" s="72"/>
      <c r="I105" s="72"/>
      <c r="J105" s="70"/>
      <c r="K105" s="72"/>
      <c r="L105" s="7"/>
      <c r="M105" s="307"/>
      <c r="N105" s="307"/>
      <c r="O105" s="307"/>
      <c r="P105" s="307"/>
      <c r="Q105" s="307"/>
      <c r="R105" s="307"/>
      <c r="S105" s="307"/>
      <c r="T105" s="307"/>
      <c r="U105" s="307"/>
      <c r="V105" s="307"/>
      <c r="W105" s="307"/>
      <c r="X105" s="307"/>
      <c r="Y105" s="307"/>
      <c r="Z105" s="307"/>
      <c r="AA105" s="308"/>
      <c r="AB105" s="308"/>
      <c r="AC105" s="308"/>
      <c r="AD105" s="308"/>
      <c r="AE105" s="308"/>
      <c r="AF105" s="308"/>
    </row>
    <row r="106" spans="1:32" ht="15" customHeight="1">
      <c r="A106" s="69" t="s">
        <v>160</v>
      </c>
      <c r="B106" s="71">
        <v>13</v>
      </c>
      <c r="C106" s="71">
        <v>30</v>
      </c>
      <c r="D106" s="69" t="str">
        <f t="shared" si="0"/>
        <v>C.13.30</v>
      </c>
      <c r="E106" s="7" t="s">
        <v>201</v>
      </c>
      <c r="F106" s="69" t="s">
        <v>88</v>
      </c>
      <c r="G106" s="72"/>
      <c r="H106" s="72"/>
      <c r="I106" s="72"/>
      <c r="J106" s="70"/>
      <c r="K106" s="72"/>
      <c r="L106" s="7"/>
      <c r="M106" s="307"/>
      <c r="N106" s="307"/>
      <c r="O106" s="307"/>
      <c r="P106" s="307"/>
      <c r="Q106" s="307"/>
      <c r="R106" s="307"/>
      <c r="S106" s="307"/>
      <c r="T106" s="307"/>
      <c r="U106" s="307"/>
      <c r="V106" s="307"/>
      <c r="W106" s="307"/>
      <c r="X106" s="307"/>
      <c r="Y106" s="307"/>
      <c r="Z106" s="307"/>
      <c r="AA106" s="308"/>
      <c r="AB106" s="308"/>
      <c r="AC106" s="308"/>
      <c r="AD106" s="308"/>
      <c r="AE106" s="308"/>
      <c r="AF106" s="308"/>
    </row>
    <row r="107" spans="1:32" ht="15" customHeight="1">
      <c r="A107" s="69" t="s">
        <v>160</v>
      </c>
      <c r="B107" s="71">
        <v>13</v>
      </c>
      <c r="C107" s="71">
        <v>91</v>
      </c>
      <c r="D107" s="69" t="str">
        <f t="shared" si="0"/>
        <v>C.13.91</v>
      </c>
      <c r="E107" s="7" t="s">
        <v>202</v>
      </c>
      <c r="F107" s="69" t="s">
        <v>88</v>
      </c>
      <c r="G107" s="72"/>
      <c r="H107" s="72"/>
      <c r="I107" s="72"/>
      <c r="J107" s="70"/>
      <c r="K107" s="72"/>
      <c r="L107" s="7"/>
      <c r="M107" s="307"/>
      <c r="N107" s="307"/>
      <c r="O107" s="307"/>
      <c r="P107" s="307"/>
      <c r="Q107" s="307"/>
      <c r="R107" s="307"/>
      <c r="S107" s="307"/>
      <c r="T107" s="307"/>
      <c r="U107" s="307"/>
      <c r="V107" s="307"/>
      <c r="W107" s="307"/>
      <c r="X107" s="307"/>
      <c r="Y107" s="307"/>
      <c r="Z107" s="307"/>
      <c r="AA107" s="308"/>
      <c r="AB107" s="308"/>
      <c r="AC107" s="308"/>
      <c r="AD107" s="308"/>
      <c r="AE107" s="308"/>
      <c r="AF107" s="308"/>
    </row>
    <row r="108" spans="1:32" ht="15" customHeight="1">
      <c r="A108" s="69" t="s">
        <v>160</v>
      </c>
      <c r="B108" s="71">
        <v>13</v>
      </c>
      <c r="C108" s="71">
        <v>92</v>
      </c>
      <c r="D108" s="69" t="str">
        <f t="shared" si="0"/>
        <v>C.13.92</v>
      </c>
      <c r="E108" s="7" t="s">
        <v>203</v>
      </c>
      <c r="F108" s="69" t="s">
        <v>88</v>
      </c>
      <c r="G108" s="72"/>
      <c r="H108" s="72"/>
      <c r="I108" s="72"/>
      <c r="J108" s="70"/>
      <c r="K108" s="72"/>
      <c r="L108" s="7"/>
      <c r="M108" s="307"/>
      <c r="N108" s="307"/>
      <c r="O108" s="307"/>
      <c r="P108" s="307"/>
      <c r="Q108" s="307"/>
      <c r="R108" s="307"/>
      <c r="S108" s="307"/>
      <c r="T108" s="307"/>
      <c r="U108" s="307"/>
      <c r="V108" s="307"/>
      <c r="W108" s="307"/>
      <c r="X108" s="307"/>
      <c r="Y108" s="307"/>
      <c r="Z108" s="307"/>
      <c r="AA108" s="308"/>
      <c r="AB108" s="308"/>
      <c r="AC108" s="308"/>
      <c r="AD108" s="308"/>
      <c r="AE108" s="308"/>
      <c r="AF108" s="308"/>
    </row>
    <row r="109" spans="1:32" ht="15" customHeight="1">
      <c r="A109" s="69" t="s">
        <v>160</v>
      </c>
      <c r="B109" s="71">
        <v>13</v>
      </c>
      <c r="C109" s="71">
        <v>93</v>
      </c>
      <c r="D109" s="69" t="str">
        <f t="shared" si="0"/>
        <v>C.13.93</v>
      </c>
      <c r="E109" s="7" t="s">
        <v>204</v>
      </c>
      <c r="F109" s="69" t="s">
        <v>88</v>
      </c>
      <c r="G109" s="72"/>
      <c r="H109" s="72"/>
      <c r="I109" s="72"/>
      <c r="J109" s="70"/>
      <c r="K109" s="72"/>
      <c r="L109" s="7"/>
      <c r="M109" s="307"/>
      <c r="N109" s="307"/>
      <c r="O109" s="307"/>
      <c r="P109" s="307"/>
      <c r="Q109" s="307"/>
      <c r="R109" s="307"/>
      <c r="S109" s="307"/>
      <c r="T109" s="307"/>
      <c r="U109" s="307"/>
      <c r="V109" s="307"/>
      <c r="W109" s="307"/>
      <c r="X109" s="307"/>
      <c r="Y109" s="307"/>
      <c r="Z109" s="307"/>
      <c r="AA109" s="308"/>
      <c r="AB109" s="308"/>
      <c r="AC109" s="308"/>
      <c r="AD109" s="308"/>
      <c r="AE109" s="308"/>
      <c r="AF109" s="308"/>
    </row>
    <row r="110" spans="1:32" ht="15" customHeight="1">
      <c r="A110" s="69" t="s">
        <v>160</v>
      </c>
      <c r="B110" s="71">
        <v>13</v>
      </c>
      <c r="C110" s="71">
        <v>94</v>
      </c>
      <c r="D110" s="69" t="str">
        <f t="shared" si="0"/>
        <v>C.13.94</v>
      </c>
      <c r="E110" s="7" t="s">
        <v>205</v>
      </c>
      <c r="F110" s="69" t="s">
        <v>88</v>
      </c>
      <c r="G110" s="72"/>
      <c r="H110" s="72"/>
      <c r="I110" s="72"/>
      <c r="J110" s="70"/>
      <c r="K110" s="72"/>
      <c r="L110" s="7"/>
      <c r="M110" s="307"/>
      <c r="N110" s="307"/>
      <c r="O110" s="307"/>
      <c r="P110" s="307"/>
      <c r="Q110" s="307"/>
      <c r="R110" s="307"/>
      <c r="S110" s="307"/>
      <c r="T110" s="307"/>
      <c r="U110" s="307"/>
      <c r="V110" s="307"/>
      <c r="W110" s="307"/>
      <c r="X110" s="307"/>
      <c r="Y110" s="307"/>
      <c r="Z110" s="307"/>
      <c r="AA110" s="308"/>
      <c r="AB110" s="308"/>
      <c r="AC110" s="308"/>
      <c r="AD110" s="308"/>
      <c r="AE110" s="308"/>
      <c r="AF110" s="308"/>
    </row>
    <row r="111" spans="1:32" ht="15" customHeight="1">
      <c r="A111" s="69" t="s">
        <v>160</v>
      </c>
      <c r="B111" s="71">
        <v>13</v>
      </c>
      <c r="C111" s="71">
        <v>95</v>
      </c>
      <c r="D111" s="69" t="str">
        <f t="shared" si="0"/>
        <v>C.13.95</v>
      </c>
      <c r="E111" s="7" t="s">
        <v>206</v>
      </c>
      <c r="F111" s="69" t="s">
        <v>88</v>
      </c>
      <c r="G111" s="72"/>
      <c r="H111" s="72"/>
      <c r="I111" s="72"/>
      <c r="J111" s="70"/>
      <c r="K111" s="72"/>
      <c r="L111" s="7"/>
      <c r="M111" s="307"/>
      <c r="N111" s="307"/>
      <c r="O111" s="307"/>
      <c r="P111" s="307"/>
      <c r="Q111" s="307"/>
      <c r="R111" s="307"/>
      <c r="S111" s="307"/>
      <c r="T111" s="307"/>
      <c r="U111" s="307"/>
      <c r="V111" s="307"/>
      <c r="W111" s="307"/>
      <c r="X111" s="307"/>
      <c r="Y111" s="307"/>
      <c r="Z111" s="307"/>
      <c r="AA111" s="308"/>
      <c r="AB111" s="308"/>
      <c r="AC111" s="308"/>
      <c r="AD111" s="308"/>
      <c r="AE111" s="308"/>
      <c r="AF111" s="308"/>
    </row>
    <row r="112" spans="1:32" ht="15" customHeight="1">
      <c r="A112" s="69" t="s">
        <v>160</v>
      </c>
      <c r="B112" s="71">
        <v>13</v>
      </c>
      <c r="C112" s="71">
        <v>96</v>
      </c>
      <c r="D112" s="69" t="str">
        <f t="shared" si="0"/>
        <v>C.13.96</v>
      </c>
      <c r="E112" s="7" t="s">
        <v>207</v>
      </c>
      <c r="F112" s="69" t="s">
        <v>88</v>
      </c>
      <c r="G112" s="72"/>
      <c r="H112" s="72"/>
      <c r="I112" s="72"/>
      <c r="J112" s="70"/>
      <c r="K112" s="72"/>
      <c r="L112" s="7"/>
      <c r="M112" s="307"/>
      <c r="N112" s="307"/>
      <c r="O112" s="307"/>
      <c r="P112" s="307"/>
      <c r="Q112" s="307"/>
      <c r="R112" s="307"/>
      <c r="S112" s="307"/>
      <c r="T112" s="307"/>
      <c r="U112" s="307"/>
      <c r="V112" s="307"/>
      <c r="W112" s="307"/>
      <c r="X112" s="307"/>
      <c r="Y112" s="307"/>
      <c r="Z112" s="307"/>
      <c r="AA112" s="308"/>
      <c r="AB112" s="308"/>
      <c r="AC112" s="308"/>
      <c r="AD112" s="308"/>
      <c r="AE112" s="308"/>
      <c r="AF112" s="308"/>
    </row>
    <row r="113" spans="1:32" ht="15" customHeight="1">
      <c r="A113" s="69" t="s">
        <v>160</v>
      </c>
      <c r="B113" s="71">
        <v>13</v>
      </c>
      <c r="C113" s="71">
        <v>99</v>
      </c>
      <c r="D113" s="69" t="str">
        <f t="shared" si="0"/>
        <v>C.13.99</v>
      </c>
      <c r="E113" s="7" t="s">
        <v>208</v>
      </c>
      <c r="F113" s="69" t="s">
        <v>88</v>
      </c>
      <c r="G113" s="72"/>
      <c r="H113" s="72"/>
      <c r="I113" s="72"/>
      <c r="J113" s="70"/>
      <c r="K113" s="72"/>
      <c r="L113" s="7"/>
      <c r="M113" s="307"/>
      <c r="N113" s="307"/>
      <c r="O113" s="307"/>
      <c r="P113" s="307"/>
      <c r="Q113" s="307"/>
      <c r="R113" s="307"/>
      <c r="S113" s="307"/>
      <c r="T113" s="307"/>
      <c r="U113" s="307"/>
      <c r="V113" s="307"/>
      <c r="W113" s="307"/>
      <c r="X113" s="307"/>
      <c r="Y113" s="307"/>
      <c r="Z113" s="307"/>
      <c r="AA113" s="308"/>
      <c r="AB113" s="308"/>
      <c r="AC113" s="308"/>
      <c r="AD113" s="308"/>
      <c r="AE113" s="308"/>
      <c r="AF113" s="308"/>
    </row>
    <row r="114" spans="1:32" ht="15" customHeight="1">
      <c r="A114" s="69" t="s">
        <v>160</v>
      </c>
      <c r="B114" s="71">
        <v>14</v>
      </c>
      <c r="C114" s="71">
        <v>11</v>
      </c>
      <c r="D114" s="69" t="str">
        <f t="shared" si="0"/>
        <v>C.14.11</v>
      </c>
      <c r="E114" s="7" t="s">
        <v>209</v>
      </c>
      <c r="F114" s="69" t="s">
        <v>88</v>
      </c>
      <c r="G114" s="72"/>
      <c r="H114" s="72"/>
      <c r="I114" s="72"/>
      <c r="J114" s="70"/>
      <c r="K114" s="72"/>
      <c r="L114" s="7"/>
      <c r="M114" s="307"/>
      <c r="N114" s="307"/>
      <c r="O114" s="307"/>
      <c r="P114" s="307"/>
      <c r="Q114" s="307"/>
      <c r="R114" s="307"/>
      <c r="S114" s="307"/>
      <c r="T114" s="307"/>
      <c r="U114" s="307"/>
      <c r="V114" s="307"/>
      <c r="W114" s="307"/>
      <c r="X114" s="307"/>
      <c r="Y114" s="307"/>
      <c r="Z114" s="307"/>
      <c r="AA114" s="308"/>
      <c r="AB114" s="308"/>
      <c r="AC114" s="308"/>
      <c r="AD114" s="308"/>
      <c r="AE114" s="308"/>
      <c r="AF114" s="308"/>
    </row>
    <row r="115" spans="1:32" ht="15" customHeight="1">
      <c r="A115" s="69" t="s">
        <v>160</v>
      </c>
      <c r="B115" s="71">
        <v>14</v>
      </c>
      <c r="C115" s="71">
        <v>12</v>
      </c>
      <c r="D115" s="69" t="str">
        <f t="shared" si="0"/>
        <v>C.14.12</v>
      </c>
      <c r="E115" s="7" t="s">
        <v>210</v>
      </c>
      <c r="F115" s="69" t="s">
        <v>88</v>
      </c>
      <c r="G115" s="72"/>
      <c r="H115" s="72"/>
      <c r="I115" s="72"/>
      <c r="J115" s="70"/>
      <c r="K115" s="72"/>
      <c r="L115" s="7"/>
      <c r="M115" s="307"/>
      <c r="N115" s="307"/>
      <c r="O115" s="307"/>
      <c r="P115" s="307"/>
      <c r="Q115" s="307"/>
      <c r="R115" s="307"/>
      <c r="S115" s="307"/>
      <c r="T115" s="307"/>
      <c r="U115" s="307"/>
      <c r="V115" s="307"/>
      <c r="W115" s="307"/>
      <c r="X115" s="307"/>
      <c r="Y115" s="307"/>
      <c r="Z115" s="307"/>
      <c r="AA115" s="308"/>
      <c r="AB115" s="308"/>
      <c r="AC115" s="308"/>
      <c r="AD115" s="308"/>
      <c r="AE115" s="308"/>
      <c r="AF115" s="308"/>
    </row>
    <row r="116" spans="1:32" ht="15" customHeight="1">
      <c r="A116" s="69" t="s">
        <v>160</v>
      </c>
      <c r="B116" s="71">
        <v>14</v>
      </c>
      <c r="C116" s="71">
        <v>13</v>
      </c>
      <c r="D116" s="69" t="str">
        <f t="shared" si="0"/>
        <v>C.14.13</v>
      </c>
      <c r="E116" s="7" t="s">
        <v>211</v>
      </c>
      <c r="F116" s="69" t="s">
        <v>88</v>
      </c>
      <c r="G116" s="72"/>
      <c r="H116" s="72"/>
      <c r="I116" s="72"/>
      <c r="J116" s="70"/>
      <c r="K116" s="72"/>
      <c r="L116" s="7"/>
      <c r="M116" s="307"/>
      <c r="N116" s="307"/>
      <c r="O116" s="307"/>
      <c r="P116" s="307"/>
      <c r="Q116" s="307"/>
      <c r="R116" s="307"/>
      <c r="S116" s="307"/>
      <c r="T116" s="307"/>
      <c r="U116" s="307"/>
      <c r="V116" s="307"/>
      <c r="W116" s="307"/>
      <c r="X116" s="307"/>
      <c r="Y116" s="307"/>
      <c r="Z116" s="307"/>
      <c r="AA116" s="308"/>
      <c r="AB116" s="308"/>
      <c r="AC116" s="308"/>
      <c r="AD116" s="308"/>
      <c r="AE116" s="308"/>
      <c r="AF116" s="308"/>
    </row>
    <row r="117" spans="1:32" ht="15" customHeight="1">
      <c r="A117" s="69" t="s">
        <v>160</v>
      </c>
      <c r="B117" s="71">
        <v>14</v>
      </c>
      <c r="C117" s="71">
        <v>14</v>
      </c>
      <c r="D117" s="69" t="str">
        <f t="shared" si="0"/>
        <v>C.14.14</v>
      </c>
      <c r="E117" s="7" t="s">
        <v>212</v>
      </c>
      <c r="F117" s="69" t="s">
        <v>88</v>
      </c>
      <c r="G117" s="72"/>
      <c r="H117" s="72"/>
      <c r="I117" s="72"/>
      <c r="J117" s="70"/>
      <c r="K117" s="72"/>
      <c r="L117" s="7"/>
      <c r="M117" s="307"/>
      <c r="N117" s="307"/>
      <c r="O117" s="307"/>
      <c r="P117" s="307"/>
      <c r="Q117" s="307"/>
      <c r="R117" s="307"/>
      <c r="S117" s="307"/>
      <c r="T117" s="307"/>
      <c r="U117" s="307"/>
      <c r="V117" s="307"/>
      <c r="W117" s="307"/>
      <c r="X117" s="307"/>
      <c r="Y117" s="307"/>
      <c r="Z117" s="307"/>
      <c r="AA117" s="308"/>
      <c r="AB117" s="308"/>
      <c r="AC117" s="308"/>
      <c r="AD117" s="308"/>
      <c r="AE117" s="308"/>
      <c r="AF117" s="308"/>
    </row>
    <row r="118" spans="1:32" ht="15" customHeight="1">
      <c r="A118" s="69" t="s">
        <v>160</v>
      </c>
      <c r="B118" s="71">
        <v>14</v>
      </c>
      <c r="C118" s="71">
        <v>19</v>
      </c>
      <c r="D118" s="69" t="str">
        <f t="shared" si="0"/>
        <v>C.14.19</v>
      </c>
      <c r="E118" s="7" t="s">
        <v>213</v>
      </c>
      <c r="F118" s="69" t="s">
        <v>88</v>
      </c>
      <c r="G118" s="72"/>
      <c r="H118" s="72"/>
      <c r="I118" s="72"/>
      <c r="J118" s="70"/>
      <c r="K118" s="72"/>
      <c r="L118" s="7"/>
      <c r="M118" s="307"/>
      <c r="N118" s="307"/>
      <c r="O118" s="307"/>
      <c r="P118" s="307"/>
      <c r="Q118" s="307"/>
      <c r="R118" s="307"/>
      <c r="S118" s="307"/>
      <c r="T118" s="307"/>
      <c r="U118" s="307"/>
      <c r="V118" s="307"/>
      <c r="W118" s="307"/>
      <c r="X118" s="307"/>
      <c r="Y118" s="307"/>
      <c r="Z118" s="307"/>
      <c r="AA118" s="308"/>
      <c r="AB118" s="308"/>
      <c r="AC118" s="308"/>
      <c r="AD118" s="308"/>
      <c r="AE118" s="308"/>
      <c r="AF118" s="308"/>
    </row>
    <row r="119" spans="1:32" ht="15" customHeight="1">
      <c r="A119" s="69" t="s">
        <v>160</v>
      </c>
      <c r="B119" s="71">
        <v>14</v>
      </c>
      <c r="C119" s="71">
        <v>20</v>
      </c>
      <c r="D119" s="69" t="str">
        <f t="shared" si="0"/>
        <v>C.14.20</v>
      </c>
      <c r="E119" s="7" t="s">
        <v>214</v>
      </c>
      <c r="F119" s="69" t="s">
        <v>88</v>
      </c>
      <c r="G119" s="72"/>
      <c r="H119" s="72"/>
      <c r="I119" s="72"/>
      <c r="J119" s="70"/>
      <c r="K119" s="72"/>
      <c r="L119" s="7"/>
      <c r="M119" s="307"/>
      <c r="N119" s="307"/>
      <c r="O119" s="307"/>
      <c r="P119" s="307"/>
      <c r="Q119" s="307"/>
      <c r="R119" s="307"/>
      <c r="S119" s="307"/>
      <c r="T119" s="307"/>
      <c r="U119" s="307"/>
      <c r="V119" s="307"/>
      <c r="W119" s="307"/>
      <c r="X119" s="307"/>
      <c r="Y119" s="307"/>
      <c r="Z119" s="307"/>
      <c r="AA119" s="308"/>
      <c r="AB119" s="308"/>
      <c r="AC119" s="308"/>
      <c r="AD119" s="308"/>
      <c r="AE119" s="308"/>
      <c r="AF119" s="308"/>
    </row>
    <row r="120" spans="1:32" ht="15" customHeight="1">
      <c r="A120" s="69" t="s">
        <v>160</v>
      </c>
      <c r="B120" s="71">
        <v>14</v>
      </c>
      <c r="C120" s="71">
        <v>31</v>
      </c>
      <c r="D120" s="69" t="str">
        <f t="shared" si="0"/>
        <v>C.14.31</v>
      </c>
      <c r="E120" s="7" t="s">
        <v>215</v>
      </c>
      <c r="F120" s="69" t="s">
        <v>88</v>
      </c>
      <c r="G120" s="72"/>
      <c r="H120" s="72"/>
      <c r="I120" s="72"/>
      <c r="J120" s="70"/>
      <c r="K120" s="72"/>
      <c r="L120" s="7"/>
      <c r="M120" s="307"/>
      <c r="N120" s="307"/>
      <c r="O120" s="307"/>
      <c r="P120" s="307"/>
      <c r="Q120" s="307"/>
      <c r="R120" s="307"/>
      <c r="S120" s="307"/>
      <c r="T120" s="307"/>
      <c r="U120" s="307"/>
      <c r="V120" s="307"/>
      <c r="W120" s="307"/>
      <c r="X120" s="307"/>
      <c r="Y120" s="307"/>
      <c r="Z120" s="307"/>
      <c r="AA120" s="308"/>
      <c r="AB120" s="308"/>
      <c r="AC120" s="308"/>
      <c r="AD120" s="308"/>
      <c r="AE120" s="308"/>
      <c r="AF120" s="308"/>
    </row>
    <row r="121" spans="1:32" ht="15" customHeight="1">
      <c r="A121" s="69" t="s">
        <v>160</v>
      </c>
      <c r="B121" s="71">
        <v>14</v>
      </c>
      <c r="C121" s="71">
        <v>39</v>
      </c>
      <c r="D121" s="69" t="str">
        <f t="shared" si="0"/>
        <v>C.14.39</v>
      </c>
      <c r="E121" s="7" t="s">
        <v>216</v>
      </c>
      <c r="F121" s="69" t="s">
        <v>88</v>
      </c>
      <c r="G121" s="72"/>
      <c r="H121" s="72"/>
      <c r="I121" s="72"/>
      <c r="J121" s="70"/>
      <c r="K121" s="72"/>
      <c r="L121" s="7"/>
      <c r="M121" s="307"/>
      <c r="N121" s="307"/>
      <c r="O121" s="307"/>
      <c r="P121" s="307"/>
      <c r="Q121" s="307"/>
      <c r="R121" s="307"/>
      <c r="S121" s="307"/>
      <c r="T121" s="307"/>
      <c r="U121" s="307"/>
      <c r="V121" s="307"/>
      <c r="W121" s="307"/>
      <c r="X121" s="307"/>
      <c r="Y121" s="307"/>
      <c r="Z121" s="307"/>
      <c r="AA121" s="308"/>
      <c r="AB121" s="308"/>
      <c r="AC121" s="308"/>
      <c r="AD121" s="308"/>
      <c r="AE121" s="308"/>
      <c r="AF121" s="308"/>
    </row>
    <row r="122" spans="1:32" ht="15" customHeight="1">
      <c r="A122" s="69" t="s">
        <v>160</v>
      </c>
      <c r="B122" s="71">
        <v>15</v>
      </c>
      <c r="C122" s="71">
        <v>11</v>
      </c>
      <c r="D122" s="69" t="str">
        <f t="shared" si="0"/>
        <v>C.15.11</v>
      </c>
      <c r="E122" s="7" t="s">
        <v>217</v>
      </c>
      <c r="F122" s="69" t="s">
        <v>88</v>
      </c>
      <c r="G122" s="72"/>
      <c r="H122" s="72"/>
      <c r="I122" s="72"/>
      <c r="J122" s="70"/>
      <c r="K122" s="72"/>
      <c r="L122" s="7"/>
      <c r="M122" s="307"/>
      <c r="N122" s="307"/>
      <c r="O122" s="307"/>
      <c r="P122" s="307"/>
      <c r="Q122" s="307"/>
      <c r="R122" s="307"/>
      <c r="S122" s="307"/>
      <c r="T122" s="307"/>
      <c r="U122" s="307"/>
      <c r="V122" s="307"/>
      <c r="W122" s="307"/>
      <c r="X122" s="307"/>
      <c r="Y122" s="307"/>
      <c r="Z122" s="307"/>
      <c r="AA122" s="308"/>
      <c r="AB122" s="308"/>
      <c r="AC122" s="308"/>
      <c r="AD122" s="308"/>
      <c r="AE122" s="308"/>
      <c r="AF122" s="308"/>
    </row>
    <row r="123" spans="1:32" ht="15" customHeight="1">
      <c r="A123" s="69" t="s">
        <v>160</v>
      </c>
      <c r="B123" s="71">
        <v>15</v>
      </c>
      <c r="C123" s="71">
        <v>12</v>
      </c>
      <c r="D123" s="69" t="str">
        <f t="shared" si="0"/>
        <v>C.15.12</v>
      </c>
      <c r="E123" s="7" t="s">
        <v>218</v>
      </c>
      <c r="F123" s="69" t="s">
        <v>88</v>
      </c>
      <c r="G123" s="72"/>
      <c r="H123" s="72"/>
      <c r="I123" s="72"/>
      <c r="J123" s="70"/>
      <c r="K123" s="72"/>
      <c r="L123" s="7"/>
      <c r="M123" s="307"/>
      <c r="N123" s="307"/>
      <c r="O123" s="307"/>
      <c r="P123" s="307"/>
      <c r="Q123" s="307"/>
      <c r="R123" s="307"/>
      <c r="S123" s="307"/>
      <c r="T123" s="307"/>
      <c r="U123" s="307"/>
      <c r="V123" s="307"/>
      <c r="W123" s="307"/>
      <c r="X123" s="307"/>
      <c r="Y123" s="307"/>
      <c r="Z123" s="307"/>
      <c r="AA123" s="308"/>
      <c r="AB123" s="308"/>
      <c r="AC123" s="308"/>
      <c r="AD123" s="308"/>
      <c r="AE123" s="308"/>
      <c r="AF123" s="308"/>
    </row>
    <row r="124" spans="1:32" ht="15" customHeight="1">
      <c r="A124" s="69" t="s">
        <v>160</v>
      </c>
      <c r="B124" s="71">
        <v>15</v>
      </c>
      <c r="C124" s="71">
        <v>20</v>
      </c>
      <c r="D124" s="69" t="str">
        <f t="shared" si="0"/>
        <v>C.15.20</v>
      </c>
      <c r="E124" s="7" t="s">
        <v>219</v>
      </c>
      <c r="F124" s="69" t="s">
        <v>88</v>
      </c>
      <c r="G124" s="72"/>
      <c r="H124" s="72"/>
      <c r="I124" s="72"/>
      <c r="J124" s="70"/>
      <c r="K124" s="72"/>
      <c r="L124" s="7"/>
      <c r="M124" s="307"/>
      <c r="N124" s="307"/>
      <c r="O124" s="307"/>
      <c r="P124" s="307"/>
      <c r="Q124" s="307"/>
      <c r="R124" s="307"/>
      <c r="S124" s="307"/>
      <c r="T124" s="307"/>
      <c r="U124" s="307"/>
      <c r="V124" s="307"/>
      <c r="W124" s="307"/>
      <c r="X124" s="307"/>
      <c r="Y124" s="307"/>
      <c r="Z124" s="307"/>
      <c r="AA124" s="308"/>
      <c r="AB124" s="308"/>
      <c r="AC124" s="308"/>
      <c r="AD124" s="308"/>
      <c r="AE124" s="308"/>
      <c r="AF124" s="308"/>
    </row>
    <row r="125" spans="1:32" ht="15" customHeight="1">
      <c r="A125" s="69" t="s">
        <v>160</v>
      </c>
      <c r="B125" s="69">
        <v>16</v>
      </c>
      <c r="C125" s="69" t="s">
        <v>220</v>
      </c>
      <c r="D125" s="69" t="str">
        <f t="shared" si="0"/>
        <v>C.16.-</v>
      </c>
      <c r="E125" s="7" t="s">
        <v>221</v>
      </c>
      <c r="F125" s="69" t="s">
        <v>222</v>
      </c>
      <c r="G125" s="73" t="s">
        <v>223</v>
      </c>
      <c r="H125" s="14">
        <v>7</v>
      </c>
      <c r="I125" s="14">
        <v>3</v>
      </c>
      <c r="J125" s="69" t="str">
        <f t="shared" ref="J125:J128" si="2">CONCATENATE(H125,".",I125,".")</f>
        <v>7.3.</v>
      </c>
      <c r="K125" s="74" t="s">
        <v>224</v>
      </c>
      <c r="L125" s="15" t="s">
        <v>10</v>
      </c>
      <c r="AA125" s="308"/>
      <c r="AB125" s="308"/>
      <c r="AC125" s="308"/>
      <c r="AD125" s="308"/>
      <c r="AE125" s="308"/>
      <c r="AF125" s="308"/>
    </row>
    <row r="126" spans="1:32" ht="14.25" customHeight="1">
      <c r="A126" s="69" t="s">
        <v>160</v>
      </c>
      <c r="B126" s="69">
        <v>16</v>
      </c>
      <c r="C126" s="69" t="s">
        <v>220</v>
      </c>
      <c r="D126" s="69" t="str">
        <f t="shared" si="0"/>
        <v>C.16.-</v>
      </c>
      <c r="E126" s="7" t="s">
        <v>221</v>
      </c>
      <c r="F126" s="69" t="s">
        <v>222</v>
      </c>
      <c r="G126" s="73" t="s">
        <v>225</v>
      </c>
      <c r="H126" s="14">
        <v>7</v>
      </c>
      <c r="I126" s="14">
        <v>4</v>
      </c>
      <c r="J126" s="69" t="str">
        <f t="shared" si="2"/>
        <v>7.4.</v>
      </c>
      <c r="K126" s="74" t="s">
        <v>226</v>
      </c>
      <c r="L126" s="15" t="s">
        <v>10</v>
      </c>
      <c r="AA126" s="308"/>
      <c r="AB126" s="308"/>
      <c r="AC126" s="308"/>
      <c r="AD126" s="308"/>
      <c r="AE126" s="308"/>
      <c r="AF126" s="308"/>
    </row>
    <row r="127" spans="1:32" ht="15" customHeight="1">
      <c r="A127" s="69" t="s">
        <v>160</v>
      </c>
      <c r="B127" s="69">
        <v>16</v>
      </c>
      <c r="C127" s="69" t="s">
        <v>220</v>
      </c>
      <c r="D127" s="69" t="str">
        <f t="shared" si="0"/>
        <v>C.16.-</v>
      </c>
      <c r="E127" s="7" t="s">
        <v>221</v>
      </c>
      <c r="F127" s="69" t="s">
        <v>222</v>
      </c>
      <c r="G127" s="73" t="s">
        <v>227</v>
      </c>
      <c r="H127" s="14">
        <v>7</v>
      </c>
      <c r="I127" s="14">
        <v>5</v>
      </c>
      <c r="J127" s="69" t="str">
        <f t="shared" si="2"/>
        <v>7.5.</v>
      </c>
      <c r="K127" s="74" t="s">
        <v>228</v>
      </c>
      <c r="L127" s="15" t="s">
        <v>10</v>
      </c>
      <c r="AA127" s="308"/>
      <c r="AB127" s="308"/>
      <c r="AC127" s="308"/>
      <c r="AD127" s="308"/>
      <c r="AE127" s="308"/>
      <c r="AF127" s="308"/>
    </row>
    <row r="128" spans="1:32" ht="15" customHeight="1">
      <c r="A128" s="69" t="s">
        <v>160</v>
      </c>
      <c r="B128" s="69">
        <v>16</v>
      </c>
      <c r="C128" s="69" t="s">
        <v>220</v>
      </c>
      <c r="D128" s="69" t="str">
        <f t="shared" si="0"/>
        <v>C.16.-</v>
      </c>
      <c r="E128" s="7" t="s">
        <v>221</v>
      </c>
      <c r="F128" s="69" t="s">
        <v>222</v>
      </c>
      <c r="G128" s="73" t="s">
        <v>229</v>
      </c>
      <c r="H128" s="14">
        <v>7</v>
      </c>
      <c r="I128" s="14">
        <v>6</v>
      </c>
      <c r="J128" s="69" t="str">
        <f t="shared" si="2"/>
        <v>7.6.</v>
      </c>
      <c r="K128" s="74" t="s">
        <v>230</v>
      </c>
      <c r="L128" s="15" t="s">
        <v>10</v>
      </c>
      <c r="AA128" s="308"/>
      <c r="AB128" s="308"/>
      <c r="AC128" s="308"/>
      <c r="AD128" s="308"/>
      <c r="AE128" s="308"/>
      <c r="AF128" s="308"/>
    </row>
    <row r="129" spans="1:32" ht="15" customHeight="1">
      <c r="A129" s="69" t="s">
        <v>160</v>
      </c>
      <c r="B129" s="71">
        <v>16</v>
      </c>
      <c r="C129" s="71">
        <v>10</v>
      </c>
      <c r="D129" s="69" t="str">
        <f t="shared" si="0"/>
        <v>C.16.10</v>
      </c>
      <c r="E129" s="7" t="s">
        <v>231</v>
      </c>
      <c r="F129" s="69" t="s">
        <v>88</v>
      </c>
      <c r="G129" s="72"/>
      <c r="H129" s="72"/>
      <c r="I129" s="72"/>
      <c r="J129" s="70"/>
      <c r="K129" s="72"/>
      <c r="L129" s="7"/>
      <c r="M129" s="307"/>
      <c r="N129" s="307"/>
      <c r="O129" s="307"/>
      <c r="P129" s="307"/>
      <c r="Q129" s="307"/>
      <c r="R129" s="307"/>
      <c r="S129" s="307"/>
      <c r="T129" s="307"/>
      <c r="U129" s="307"/>
      <c r="V129" s="307"/>
      <c r="W129" s="307"/>
      <c r="X129" s="307"/>
      <c r="Y129" s="307"/>
      <c r="Z129" s="307"/>
      <c r="AA129" s="308"/>
      <c r="AB129" s="308"/>
      <c r="AC129" s="308"/>
      <c r="AD129" s="308"/>
      <c r="AE129" s="308"/>
      <c r="AF129" s="308"/>
    </row>
    <row r="130" spans="1:32" ht="15" customHeight="1">
      <c r="A130" s="69" t="s">
        <v>160</v>
      </c>
      <c r="B130" s="71">
        <v>16</v>
      </c>
      <c r="C130" s="71">
        <v>21</v>
      </c>
      <c r="D130" s="69" t="str">
        <f t="shared" si="0"/>
        <v>C.16.21</v>
      </c>
      <c r="E130" s="7" t="s">
        <v>232</v>
      </c>
      <c r="F130" s="69" t="s">
        <v>88</v>
      </c>
      <c r="G130" s="72"/>
      <c r="H130" s="72"/>
      <c r="I130" s="72"/>
      <c r="J130" s="70"/>
      <c r="K130" s="72"/>
      <c r="L130" s="7"/>
      <c r="M130" s="307"/>
      <c r="N130" s="307"/>
      <c r="O130" s="307"/>
      <c r="P130" s="307"/>
      <c r="Q130" s="307"/>
      <c r="R130" s="307"/>
      <c r="S130" s="307"/>
      <c r="T130" s="307"/>
      <c r="U130" s="307"/>
      <c r="V130" s="307"/>
      <c r="W130" s="307"/>
      <c r="X130" s="307"/>
      <c r="Y130" s="307"/>
      <c r="Z130" s="307"/>
      <c r="AA130" s="308"/>
      <c r="AB130" s="308"/>
      <c r="AC130" s="308"/>
      <c r="AD130" s="308"/>
      <c r="AE130" s="308"/>
      <c r="AF130" s="308"/>
    </row>
    <row r="131" spans="1:32" ht="15" customHeight="1">
      <c r="A131" s="69" t="s">
        <v>160</v>
      </c>
      <c r="B131" s="71">
        <v>16</v>
      </c>
      <c r="C131" s="71">
        <v>22</v>
      </c>
      <c r="D131" s="69" t="str">
        <f t="shared" si="0"/>
        <v>C.16.22</v>
      </c>
      <c r="E131" s="7" t="s">
        <v>233</v>
      </c>
      <c r="F131" s="69" t="s">
        <v>88</v>
      </c>
      <c r="G131" s="72"/>
      <c r="H131" s="72"/>
      <c r="I131" s="72"/>
      <c r="J131" s="70"/>
      <c r="K131" s="72"/>
      <c r="L131" s="7"/>
      <c r="M131" s="307"/>
      <c r="N131" s="307"/>
      <c r="O131" s="307"/>
      <c r="P131" s="307"/>
      <c r="Q131" s="307"/>
      <c r="R131" s="307"/>
      <c r="S131" s="307"/>
      <c r="T131" s="307"/>
      <c r="U131" s="307"/>
      <c r="V131" s="307"/>
      <c r="W131" s="307"/>
      <c r="X131" s="307"/>
      <c r="Y131" s="307"/>
      <c r="Z131" s="307"/>
      <c r="AA131" s="308"/>
      <c r="AB131" s="308"/>
      <c r="AC131" s="308"/>
      <c r="AD131" s="308"/>
      <c r="AE131" s="308"/>
      <c r="AF131" s="308"/>
    </row>
    <row r="132" spans="1:32" ht="15" customHeight="1">
      <c r="A132" s="69" t="s">
        <v>160</v>
      </c>
      <c r="B132" s="69">
        <v>16</v>
      </c>
      <c r="C132" s="69">
        <v>23</v>
      </c>
      <c r="D132" s="69" t="str">
        <f t="shared" si="0"/>
        <v>C.16.23</v>
      </c>
      <c r="E132" s="7" t="s">
        <v>234</v>
      </c>
      <c r="F132" s="69" t="s">
        <v>222</v>
      </c>
      <c r="G132" s="73" t="s">
        <v>235</v>
      </c>
      <c r="H132" s="14">
        <v>3</v>
      </c>
      <c r="I132" s="14">
        <v>5</v>
      </c>
      <c r="J132" s="69" t="str">
        <f>CONCATENATE(H132,".",I132,".")</f>
        <v>3.5.</v>
      </c>
      <c r="K132" s="74" t="s">
        <v>236</v>
      </c>
      <c r="L132" s="15" t="s">
        <v>10</v>
      </c>
      <c r="AA132" s="308"/>
      <c r="AB132" s="308"/>
      <c r="AC132" s="308"/>
      <c r="AD132" s="308"/>
      <c r="AE132" s="308"/>
      <c r="AF132" s="308"/>
    </row>
    <row r="133" spans="1:32" ht="15" customHeight="1">
      <c r="A133" s="69" t="s">
        <v>160</v>
      </c>
      <c r="B133" s="71">
        <v>16</v>
      </c>
      <c r="C133" s="71">
        <v>24</v>
      </c>
      <c r="D133" s="69" t="str">
        <f t="shared" si="0"/>
        <v>C.16.24</v>
      </c>
      <c r="E133" s="7" t="s">
        <v>237</v>
      </c>
      <c r="F133" s="69" t="s">
        <v>88</v>
      </c>
      <c r="G133" s="72"/>
      <c r="H133" s="72"/>
      <c r="I133" s="72"/>
      <c r="J133" s="70"/>
      <c r="K133" s="72"/>
      <c r="L133" s="7"/>
      <c r="M133" s="307"/>
      <c r="N133" s="307"/>
      <c r="O133" s="307"/>
      <c r="P133" s="307"/>
      <c r="Q133" s="307"/>
      <c r="R133" s="307"/>
      <c r="S133" s="307"/>
      <c r="T133" s="307"/>
      <c r="U133" s="307"/>
      <c r="V133" s="307"/>
      <c r="W133" s="307"/>
      <c r="X133" s="307"/>
      <c r="Y133" s="307"/>
      <c r="Z133" s="307"/>
      <c r="AA133" s="308"/>
      <c r="AB133" s="308"/>
      <c r="AC133" s="308"/>
      <c r="AD133" s="308"/>
      <c r="AE133" s="308"/>
      <c r="AF133" s="308"/>
    </row>
    <row r="134" spans="1:32" ht="15" customHeight="1">
      <c r="A134" s="69" t="s">
        <v>160</v>
      </c>
      <c r="B134" s="71">
        <v>16</v>
      </c>
      <c r="C134" s="71">
        <v>29</v>
      </c>
      <c r="D134" s="69" t="str">
        <f t="shared" si="0"/>
        <v>C.16.29</v>
      </c>
      <c r="E134" s="7" t="s">
        <v>238</v>
      </c>
      <c r="F134" s="69" t="s">
        <v>88</v>
      </c>
      <c r="G134" s="72"/>
      <c r="H134" s="72"/>
      <c r="I134" s="72"/>
      <c r="J134" s="70"/>
      <c r="K134" s="72"/>
      <c r="L134" s="7"/>
      <c r="M134" s="307"/>
      <c r="N134" s="307"/>
      <c r="O134" s="307"/>
      <c r="P134" s="307"/>
      <c r="Q134" s="307"/>
      <c r="R134" s="307"/>
      <c r="S134" s="307"/>
      <c r="T134" s="307"/>
      <c r="U134" s="307"/>
      <c r="V134" s="307"/>
      <c r="W134" s="307"/>
      <c r="X134" s="307"/>
      <c r="Y134" s="307"/>
      <c r="Z134" s="307"/>
      <c r="AA134" s="308"/>
      <c r="AB134" s="308"/>
      <c r="AC134" s="308"/>
      <c r="AD134" s="308"/>
      <c r="AE134" s="308"/>
      <c r="AF134" s="308"/>
    </row>
    <row r="135" spans="1:32" ht="15" customHeight="1">
      <c r="A135" s="69" t="s">
        <v>160</v>
      </c>
      <c r="B135" s="69">
        <v>17</v>
      </c>
      <c r="C135" s="69" t="s">
        <v>220</v>
      </c>
      <c r="D135" s="69" t="str">
        <f t="shared" si="0"/>
        <v>C.17.-</v>
      </c>
      <c r="E135" s="7" t="s">
        <v>239</v>
      </c>
      <c r="F135" s="69" t="s">
        <v>222</v>
      </c>
      <c r="G135" s="73" t="s">
        <v>223</v>
      </c>
      <c r="H135" s="14">
        <v>7</v>
      </c>
      <c r="I135" s="14">
        <v>3</v>
      </c>
      <c r="J135" s="69" t="str">
        <f t="shared" ref="J135:J138" si="3">CONCATENATE(H135,".",I135,".")</f>
        <v>7.3.</v>
      </c>
      <c r="K135" s="74" t="s">
        <v>224</v>
      </c>
      <c r="L135" s="15" t="s">
        <v>10</v>
      </c>
      <c r="AA135" s="308"/>
      <c r="AB135" s="308"/>
      <c r="AC135" s="308"/>
      <c r="AD135" s="308"/>
      <c r="AE135" s="308"/>
      <c r="AF135" s="308"/>
    </row>
    <row r="136" spans="1:32" ht="15" customHeight="1">
      <c r="A136" s="69" t="s">
        <v>160</v>
      </c>
      <c r="B136" s="69">
        <v>17</v>
      </c>
      <c r="C136" s="69" t="s">
        <v>220</v>
      </c>
      <c r="D136" s="69" t="str">
        <f t="shared" si="0"/>
        <v>C.17.-</v>
      </c>
      <c r="E136" s="7" t="s">
        <v>239</v>
      </c>
      <c r="F136" s="69" t="s">
        <v>222</v>
      </c>
      <c r="G136" s="73" t="s">
        <v>225</v>
      </c>
      <c r="H136" s="14">
        <v>7</v>
      </c>
      <c r="I136" s="14">
        <v>4</v>
      </c>
      <c r="J136" s="69" t="str">
        <f t="shared" si="3"/>
        <v>7.4.</v>
      </c>
      <c r="K136" s="74" t="s">
        <v>226</v>
      </c>
      <c r="L136" s="15" t="s">
        <v>10</v>
      </c>
      <c r="AA136" s="308"/>
      <c r="AB136" s="308"/>
      <c r="AC136" s="308"/>
      <c r="AD136" s="308"/>
      <c r="AE136" s="308"/>
      <c r="AF136" s="308"/>
    </row>
    <row r="137" spans="1:32" ht="15" customHeight="1">
      <c r="A137" s="69" t="s">
        <v>160</v>
      </c>
      <c r="B137" s="69">
        <v>17</v>
      </c>
      <c r="C137" s="69" t="s">
        <v>220</v>
      </c>
      <c r="D137" s="69" t="str">
        <f t="shared" si="0"/>
        <v>C.17.-</v>
      </c>
      <c r="E137" s="7" t="s">
        <v>239</v>
      </c>
      <c r="F137" s="69" t="s">
        <v>222</v>
      </c>
      <c r="G137" s="73" t="s">
        <v>227</v>
      </c>
      <c r="H137" s="14">
        <v>7</v>
      </c>
      <c r="I137" s="14">
        <v>5</v>
      </c>
      <c r="J137" s="69" t="str">
        <f t="shared" si="3"/>
        <v>7.5.</v>
      </c>
      <c r="K137" s="74" t="s">
        <v>228</v>
      </c>
      <c r="L137" s="15" t="s">
        <v>10</v>
      </c>
      <c r="AA137" s="308"/>
      <c r="AB137" s="308"/>
      <c r="AC137" s="308"/>
      <c r="AD137" s="308"/>
      <c r="AE137" s="308"/>
      <c r="AF137" s="308"/>
    </row>
    <row r="138" spans="1:32" ht="15" customHeight="1">
      <c r="A138" s="69" t="s">
        <v>160</v>
      </c>
      <c r="B138" s="69">
        <v>17</v>
      </c>
      <c r="C138" s="69" t="s">
        <v>220</v>
      </c>
      <c r="D138" s="69" t="str">
        <f t="shared" si="0"/>
        <v>C.17.-</v>
      </c>
      <c r="E138" s="7" t="s">
        <v>239</v>
      </c>
      <c r="F138" s="69" t="s">
        <v>222</v>
      </c>
      <c r="G138" s="73" t="s">
        <v>229</v>
      </c>
      <c r="H138" s="14">
        <v>7</v>
      </c>
      <c r="I138" s="14">
        <v>6</v>
      </c>
      <c r="J138" s="69" t="str">
        <f t="shared" si="3"/>
        <v>7.6.</v>
      </c>
      <c r="K138" s="74" t="s">
        <v>230</v>
      </c>
      <c r="L138" s="15" t="s">
        <v>10</v>
      </c>
      <c r="AA138" s="308"/>
      <c r="AB138" s="308"/>
      <c r="AC138" s="308"/>
      <c r="AD138" s="308"/>
      <c r="AE138" s="308"/>
      <c r="AF138" s="308"/>
    </row>
    <row r="139" spans="1:32" ht="15" customHeight="1">
      <c r="A139" s="69" t="s">
        <v>160</v>
      </c>
      <c r="B139" s="71">
        <v>17</v>
      </c>
      <c r="C139" s="71">
        <v>11</v>
      </c>
      <c r="D139" s="69" t="str">
        <f t="shared" si="0"/>
        <v>C.17.11</v>
      </c>
      <c r="E139" s="7" t="s">
        <v>240</v>
      </c>
      <c r="F139" s="69" t="s">
        <v>88</v>
      </c>
      <c r="G139" s="72"/>
      <c r="H139" s="72"/>
      <c r="I139" s="72"/>
      <c r="J139" s="70"/>
      <c r="K139" s="72"/>
      <c r="L139" s="7"/>
      <c r="M139" s="307"/>
      <c r="N139" s="307"/>
      <c r="O139" s="307"/>
      <c r="P139" s="307"/>
      <c r="Q139" s="307"/>
      <c r="R139" s="307"/>
      <c r="S139" s="307"/>
      <c r="T139" s="307"/>
      <c r="U139" s="307"/>
      <c r="V139" s="307"/>
      <c r="W139" s="307"/>
      <c r="X139" s="307"/>
      <c r="Y139" s="307"/>
      <c r="Z139" s="307"/>
      <c r="AA139" s="308"/>
      <c r="AB139" s="308"/>
      <c r="AC139" s="308"/>
      <c r="AD139" s="308"/>
      <c r="AE139" s="308"/>
      <c r="AF139" s="308"/>
    </row>
    <row r="140" spans="1:32" ht="15" customHeight="1">
      <c r="A140" s="69" t="s">
        <v>160</v>
      </c>
      <c r="B140" s="71">
        <v>17</v>
      </c>
      <c r="C140" s="71">
        <v>12</v>
      </c>
      <c r="D140" s="69" t="str">
        <f t="shared" si="0"/>
        <v>C.17.12</v>
      </c>
      <c r="E140" s="7" t="s">
        <v>241</v>
      </c>
      <c r="F140" s="69" t="s">
        <v>88</v>
      </c>
      <c r="G140" s="72"/>
      <c r="H140" s="72"/>
      <c r="I140" s="72"/>
      <c r="J140" s="70"/>
      <c r="K140" s="72"/>
      <c r="L140" s="7"/>
      <c r="M140" s="307"/>
      <c r="N140" s="307"/>
      <c r="O140" s="307"/>
      <c r="P140" s="307"/>
      <c r="Q140" s="307"/>
      <c r="R140" s="307"/>
      <c r="S140" s="307"/>
      <c r="T140" s="307"/>
      <c r="U140" s="307"/>
      <c r="V140" s="307"/>
      <c r="W140" s="307"/>
      <c r="X140" s="307"/>
      <c r="Y140" s="307"/>
      <c r="Z140" s="307"/>
      <c r="AA140" s="308"/>
      <c r="AB140" s="308"/>
      <c r="AC140" s="308"/>
      <c r="AD140" s="308"/>
      <c r="AE140" s="308"/>
      <c r="AF140" s="308"/>
    </row>
    <row r="141" spans="1:32" ht="15" customHeight="1">
      <c r="A141" s="69" t="s">
        <v>160</v>
      </c>
      <c r="B141" s="71">
        <v>17</v>
      </c>
      <c r="C141" s="71">
        <v>21</v>
      </c>
      <c r="D141" s="69" t="str">
        <f t="shared" si="0"/>
        <v>C.17.21</v>
      </c>
      <c r="E141" s="7" t="s">
        <v>242</v>
      </c>
      <c r="F141" s="69" t="s">
        <v>88</v>
      </c>
      <c r="G141" s="72"/>
      <c r="H141" s="72"/>
      <c r="I141" s="72"/>
      <c r="J141" s="70"/>
      <c r="K141" s="72"/>
      <c r="L141" s="7"/>
      <c r="M141" s="307"/>
      <c r="N141" s="307"/>
      <c r="O141" s="307"/>
      <c r="P141" s="307"/>
      <c r="Q141" s="307"/>
      <c r="R141" s="307"/>
      <c r="S141" s="307"/>
      <c r="T141" s="307"/>
      <c r="U141" s="307"/>
      <c r="V141" s="307"/>
      <c r="W141" s="307"/>
      <c r="X141" s="307"/>
      <c r="Y141" s="307"/>
      <c r="Z141" s="307"/>
      <c r="AA141" s="308"/>
      <c r="AB141" s="308"/>
      <c r="AC141" s="308"/>
      <c r="AD141" s="308"/>
      <c r="AE141" s="308"/>
      <c r="AF141" s="308"/>
    </row>
    <row r="142" spans="1:32" ht="15" customHeight="1">
      <c r="A142" s="69" t="s">
        <v>160</v>
      </c>
      <c r="B142" s="71">
        <v>17</v>
      </c>
      <c r="C142" s="71">
        <v>22</v>
      </c>
      <c r="D142" s="69" t="str">
        <f t="shared" si="0"/>
        <v>C.17.22</v>
      </c>
      <c r="E142" s="7" t="s">
        <v>243</v>
      </c>
      <c r="F142" s="69" t="s">
        <v>88</v>
      </c>
      <c r="G142" s="72"/>
      <c r="H142" s="72"/>
      <c r="I142" s="72"/>
      <c r="J142" s="70"/>
      <c r="K142" s="72"/>
      <c r="L142" s="7"/>
      <c r="M142" s="307"/>
      <c r="N142" s="307"/>
      <c r="O142" s="307"/>
      <c r="P142" s="307"/>
      <c r="Q142" s="307"/>
      <c r="R142" s="307"/>
      <c r="S142" s="307"/>
      <c r="T142" s="307"/>
      <c r="U142" s="307"/>
      <c r="V142" s="307"/>
      <c r="W142" s="307"/>
      <c r="X142" s="307"/>
      <c r="Y142" s="307"/>
      <c r="Z142" s="307"/>
      <c r="AA142" s="308"/>
      <c r="AB142" s="308"/>
      <c r="AC142" s="308"/>
      <c r="AD142" s="308"/>
      <c r="AE142" s="308"/>
      <c r="AF142" s="308"/>
    </row>
    <row r="143" spans="1:32" ht="15" customHeight="1">
      <c r="A143" s="69" t="s">
        <v>160</v>
      </c>
      <c r="B143" s="71">
        <v>17</v>
      </c>
      <c r="C143" s="71">
        <v>23</v>
      </c>
      <c r="D143" s="69" t="str">
        <f t="shared" si="0"/>
        <v>C.17.23</v>
      </c>
      <c r="E143" s="7" t="s">
        <v>244</v>
      </c>
      <c r="F143" s="69" t="s">
        <v>88</v>
      </c>
      <c r="G143" s="72"/>
      <c r="H143" s="72"/>
      <c r="I143" s="72"/>
      <c r="J143" s="70"/>
      <c r="K143" s="72"/>
      <c r="L143" s="7"/>
      <c r="M143" s="307"/>
      <c r="N143" s="307"/>
      <c r="O143" s="307"/>
      <c r="P143" s="307"/>
      <c r="Q143" s="307"/>
      <c r="R143" s="307"/>
      <c r="S143" s="307"/>
      <c r="T143" s="307"/>
      <c r="U143" s="307"/>
      <c r="V143" s="307"/>
      <c r="W143" s="307"/>
      <c r="X143" s="307"/>
      <c r="Y143" s="307"/>
      <c r="Z143" s="307"/>
      <c r="AA143" s="308"/>
      <c r="AB143" s="308"/>
      <c r="AC143" s="308"/>
      <c r="AD143" s="308"/>
      <c r="AE143" s="308"/>
      <c r="AF143" s="308"/>
    </row>
    <row r="144" spans="1:32" ht="15" customHeight="1">
      <c r="A144" s="69" t="s">
        <v>160</v>
      </c>
      <c r="B144" s="71">
        <v>17</v>
      </c>
      <c r="C144" s="71">
        <v>24</v>
      </c>
      <c r="D144" s="69" t="str">
        <f t="shared" si="0"/>
        <v>C.17.24</v>
      </c>
      <c r="E144" s="7" t="s">
        <v>245</v>
      </c>
      <c r="F144" s="69" t="s">
        <v>88</v>
      </c>
      <c r="G144" s="72"/>
      <c r="H144" s="72"/>
      <c r="I144" s="72"/>
      <c r="J144" s="70"/>
      <c r="K144" s="72"/>
      <c r="L144" s="7"/>
      <c r="M144" s="307"/>
      <c r="N144" s="307"/>
      <c r="O144" s="307"/>
      <c r="P144" s="307"/>
      <c r="Q144" s="307"/>
      <c r="R144" s="307"/>
      <c r="S144" s="307"/>
      <c r="T144" s="307"/>
      <c r="U144" s="307"/>
      <c r="V144" s="307"/>
      <c r="W144" s="307"/>
      <c r="X144" s="307"/>
      <c r="Y144" s="307"/>
      <c r="Z144" s="307"/>
      <c r="AA144" s="308"/>
      <c r="AB144" s="308"/>
      <c r="AC144" s="308"/>
      <c r="AD144" s="308"/>
      <c r="AE144" s="308"/>
      <c r="AF144" s="308"/>
    </row>
    <row r="145" spans="1:32" ht="15" customHeight="1">
      <c r="A145" s="69" t="s">
        <v>160</v>
      </c>
      <c r="B145" s="71">
        <v>17</v>
      </c>
      <c r="C145" s="71">
        <v>29</v>
      </c>
      <c r="D145" s="69" t="str">
        <f t="shared" si="0"/>
        <v>C.17.29</v>
      </c>
      <c r="E145" s="7" t="s">
        <v>246</v>
      </c>
      <c r="F145" s="69" t="s">
        <v>88</v>
      </c>
      <c r="G145" s="72"/>
      <c r="H145" s="72"/>
      <c r="I145" s="72"/>
      <c r="J145" s="70"/>
      <c r="K145" s="72"/>
      <c r="L145" s="7"/>
      <c r="M145" s="307"/>
      <c r="N145" s="307"/>
      <c r="O145" s="307"/>
      <c r="P145" s="307"/>
      <c r="Q145" s="307"/>
      <c r="R145" s="307"/>
      <c r="S145" s="307"/>
      <c r="T145" s="307"/>
      <c r="U145" s="307"/>
      <c r="V145" s="307"/>
      <c r="W145" s="307"/>
      <c r="X145" s="307"/>
      <c r="Y145" s="307"/>
      <c r="Z145" s="307"/>
      <c r="AA145" s="308"/>
      <c r="AB145" s="308"/>
      <c r="AC145" s="308"/>
      <c r="AD145" s="308"/>
      <c r="AE145" s="308"/>
      <c r="AF145" s="308"/>
    </row>
    <row r="146" spans="1:32" ht="15" customHeight="1">
      <c r="A146" s="69" t="s">
        <v>160</v>
      </c>
      <c r="B146" s="71">
        <v>18</v>
      </c>
      <c r="C146" s="71">
        <v>11</v>
      </c>
      <c r="D146" s="69" t="str">
        <f t="shared" si="0"/>
        <v>C.18.11</v>
      </c>
      <c r="E146" s="7" t="s">
        <v>247</v>
      </c>
      <c r="F146" s="69" t="s">
        <v>88</v>
      </c>
      <c r="G146" s="72"/>
      <c r="H146" s="72"/>
      <c r="I146" s="72"/>
      <c r="J146" s="70"/>
      <c r="K146" s="72"/>
      <c r="L146" s="7"/>
      <c r="M146" s="307"/>
      <c r="N146" s="307"/>
      <c r="O146" s="307"/>
      <c r="P146" s="307"/>
      <c r="Q146" s="307"/>
      <c r="R146" s="307"/>
      <c r="S146" s="307"/>
      <c r="T146" s="307"/>
      <c r="U146" s="307"/>
      <c r="V146" s="307"/>
      <c r="W146" s="307"/>
      <c r="X146" s="307"/>
      <c r="Y146" s="307"/>
      <c r="Z146" s="307"/>
      <c r="AA146" s="308"/>
      <c r="AB146" s="308"/>
      <c r="AC146" s="308"/>
      <c r="AD146" s="308"/>
      <c r="AE146" s="308"/>
      <c r="AF146" s="308"/>
    </row>
    <row r="147" spans="1:32" ht="15" customHeight="1">
      <c r="A147" s="69" t="s">
        <v>160</v>
      </c>
      <c r="B147" s="71">
        <v>18</v>
      </c>
      <c r="C147" s="71">
        <v>12</v>
      </c>
      <c r="D147" s="69" t="str">
        <f t="shared" si="0"/>
        <v>C.18.12</v>
      </c>
      <c r="E147" s="7" t="s">
        <v>248</v>
      </c>
      <c r="F147" s="69" t="s">
        <v>88</v>
      </c>
      <c r="G147" s="72"/>
      <c r="H147" s="72"/>
      <c r="I147" s="72"/>
      <c r="J147" s="70"/>
      <c r="K147" s="72"/>
      <c r="L147" s="7"/>
      <c r="M147" s="307"/>
      <c r="N147" s="307"/>
      <c r="O147" s="307"/>
      <c r="P147" s="307"/>
      <c r="Q147" s="307"/>
      <c r="R147" s="307"/>
      <c r="S147" s="307"/>
      <c r="T147" s="307"/>
      <c r="U147" s="307"/>
      <c r="V147" s="307"/>
      <c r="W147" s="307"/>
      <c r="X147" s="307"/>
      <c r="Y147" s="307"/>
      <c r="Z147" s="307"/>
      <c r="AA147" s="308"/>
      <c r="AB147" s="308"/>
      <c r="AC147" s="308"/>
      <c r="AD147" s="308"/>
      <c r="AE147" s="308"/>
      <c r="AF147" s="308"/>
    </row>
    <row r="148" spans="1:32" ht="15" customHeight="1">
      <c r="A148" s="69" t="s">
        <v>160</v>
      </c>
      <c r="B148" s="71">
        <v>18</v>
      </c>
      <c r="C148" s="71">
        <v>13</v>
      </c>
      <c r="D148" s="69" t="str">
        <f t="shared" si="0"/>
        <v>C.18.13</v>
      </c>
      <c r="E148" s="7" t="s">
        <v>249</v>
      </c>
      <c r="F148" s="69" t="s">
        <v>88</v>
      </c>
      <c r="G148" s="72"/>
      <c r="H148" s="72"/>
      <c r="I148" s="72"/>
      <c r="J148" s="70"/>
      <c r="K148" s="72"/>
      <c r="L148" s="7"/>
      <c r="M148" s="307"/>
      <c r="N148" s="307"/>
      <c r="O148" s="307"/>
      <c r="P148" s="307"/>
      <c r="Q148" s="307"/>
      <c r="R148" s="307"/>
      <c r="S148" s="307"/>
      <c r="T148" s="307"/>
      <c r="U148" s="307"/>
      <c r="V148" s="307"/>
      <c r="W148" s="307"/>
      <c r="X148" s="307"/>
      <c r="Y148" s="307"/>
      <c r="Z148" s="307"/>
      <c r="AA148" s="308"/>
      <c r="AB148" s="308"/>
      <c r="AC148" s="308"/>
      <c r="AD148" s="308"/>
      <c r="AE148" s="308"/>
      <c r="AF148" s="308"/>
    </row>
    <row r="149" spans="1:32" ht="15" customHeight="1">
      <c r="A149" s="69" t="s">
        <v>160</v>
      </c>
      <c r="B149" s="71">
        <v>18</v>
      </c>
      <c r="C149" s="71">
        <v>14</v>
      </c>
      <c r="D149" s="69" t="str">
        <f t="shared" si="0"/>
        <v>C.18.14</v>
      </c>
      <c r="E149" s="7" t="s">
        <v>250</v>
      </c>
      <c r="F149" s="69" t="s">
        <v>88</v>
      </c>
      <c r="G149" s="72"/>
      <c r="H149" s="72"/>
      <c r="I149" s="72"/>
      <c r="J149" s="70"/>
      <c r="K149" s="72"/>
      <c r="L149" s="7"/>
      <c r="M149" s="307"/>
      <c r="N149" s="307"/>
      <c r="O149" s="307"/>
      <c r="P149" s="307"/>
      <c r="Q149" s="307"/>
      <c r="R149" s="307"/>
      <c r="S149" s="307"/>
      <c r="T149" s="307"/>
      <c r="U149" s="307"/>
      <c r="V149" s="307"/>
      <c r="W149" s="307"/>
      <c r="X149" s="307"/>
      <c r="Y149" s="307"/>
      <c r="Z149" s="307"/>
      <c r="AA149" s="308"/>
      <c r="AB149" s="308"/>
      <c r="AC149" s="308"/>
      <c r="AD149" s="308"/>
      <c r="AE149" s="308"/>
      <c r="AF149" s="308"/>
    </row>
    <row r="150" spans="1:32" ht="15" customHeight="1">
      <c r="A150" s="69" t="s">
        <v>160</v>
      </c>
      <c r="B150" s="71">
        <v>18</v>
      </c>
      <c r="C150" s="71">
        <v>20</v>
      </c>
      <c r="D150" s="69" t="str">
        <f t="shared" si="0"/>
        <v>C.18.20</v>
      </c>
      <c r="E150" s="7" t="s">
        <v>251</v>
      </c>
      <c r="F150" s="69" t="s">
        <v>88</v>
      </c>
      <c r="G150" s="72"/>
      <c r="H150" s="72"/>
      <c r="I150" s="72"/>
      <c r="J150" s="70"/>
      <c r="K150" s="72"/>
      <c r="L150" s="7"/>
      <c r="M150" s="307"/>
      <c r="N150" s="307"/>
      <c r="O150" s="307"/>
      <c r="P150" s="307"/>
      <c r="Q150" s="307"/>
      <c r="R150" s="307"/>
      <c r="S150" s="307"/>
      <c r="T150" s="307"/>
      <c r="U150" s="307"/>
      <c r="V150" s="307"/>
      <c r="W150" s="307"/>
      <c r="X150" s="307"/>
      <c r="Y150" s="307"/>
      <c r="Z150" s="307"/>
      <c r="AA150" s="308"/>
      <c r="AB150" s="308"/>
      <c r="AC150" s="308"/>
      <c r="AD150" s="308"/>
      <c r="AE150" s="308"/>
      <c r="AF150" s="308"/>
    </row>
    <row r="151" spans="1:32" ht="15" customHeight="1">
      <c r="A151" s="69" t="s">
        <v>160</v>
      </c>
      <c r="B151" s="71">
        <v>19</v>
      </c>
      <c r="C151" s="71">
        <v>10</v>
      </c>
      <c r="D151" s="69" t="str">
        <f t="shared" si="0"/>
        <v>C.19.10</v>
      </c>
      <c r="E151" s="7" t="s">
        <v>244</v>
      </c>
      <c r="F151" s="69" t="s">
        <v>88</v>
      </c>
      <c r="G151" s="72"/>
      <c r="H151" s="72"/>
      <c r="I151" s="72"/>
      <c r="J151" s="70"/>
      <c r="K151" s="72"/>
      <c r="L151" s="7"/>
      <c r="M151" s="307"/>
      <c r="N151" s="307"/>
      <c r="O151" s="307"/>
      <c r="P151" s="307"/>
      <c r="Q151" s="307"/>
      <c r="R151" s="307"/>
      <c r="S151" s="307"/>
      <c r="T151" s="307"/>
      <c r="U151" s="307"/>
      <c r="V151" s="307"/>
      <c r="W151" s="307"/>
      <c r="X151" s="307"/>
      <c r="Y151" s="307"/>
      <c r="Z151" s="307"/>
      <c r="AA151" s="308"/>
      <c r="AB151" s="308"/>
      <c r="AC151" s="308"/>
      <c r="AD151" s="308"/>
      <c r="AE151" s="308"/>
      <c r="AF151" s="308"/>
    </row>
    <row r="152" spans="1:32" ht="15" customHeight="1">
      <c r="A152" s="69" t="s">
        <v>160</v>
      </c>
      <c r="B152" s="71">
        <v>19</v>
      </c>
      <c r="C152" s="71">
        <v>20</v>
      </c>
      <c r="D152" s="69" t="str">
        <f t="shared" si="0"/>
        <v>C.19.20</v>
      </c>
      <c r="E152" s="7" t="s">
        <v>245</v>
      </c>
      <c r="F152" s="69" t="s">
        <v>88</v>
      </c>
      <c r="G152" s="72"/>
      <c r="H152" s="72"/>
      <c r="I152" s="72"/>
      <c r="J152" s="70"/>
      <c r="K152" s="72"/>
      <c r="L152" s="7"/>
      <c r="M152" s="307"/>
      <c r="N152" s="307"/>
      <c r="O152" s="307"/>
      <c r="P152" s="307"/>
      <c r="Q152" s="307"/>
      <c r="R152" s="307"/>
      <c r="S152" s="307"/>
      <c r="T152" s="307"/>
      <c r="U152" s="307"/>
      <c r="V152" s="307"/>
      <c r="W152" s="307"/>
      <c r="X152" s="307"/>
      <c r="Y152" s="307"/>
      <c r="Z152" s="307"/>
      <c r="AA152" s="308"/>
      <c r="AB152" s="308"/>
      <c r="AC152" s="308"/>
      <c r="AD152" s="308"/>
      <c r="AE152" s="308"/>
      <c r="AF152" s="308"/>
    </row>
    <row r="153" spans="1:32" ht="15" customHeight="1">
      <c r="A153" s="69" t="s">
        <v>160</v>
      </c>
      <c r="B153" s="71">
        <v>20</v>
      </c>
      <c r="C153" s="71">
        <v>11</v>
      </c>
      <c r="D153" s="69" t="str">
        <f t="shared" si="0"/>
        <v>C.20.11</v>
      </c>
      <c r="E153" s="7" t="s">
        <v>252</v>
      </c>
      <c r="F153" s="69" t="s">
        <v>88</v>
      </c>
      <c r="G153" s="72"/>
      <c r="H153" s="72"/>
      <c r="I153" s="72"/>
      <c r="J153" s="70"/>
      <c r="K153" s="72"/>
      <c r="L153" s="7"/>
      <c r="M153" s="307"/>
      <c r="N153" s="307"/>
      <c r="O153" s="307"/>
      <c r="P153" s="307"/>
      <c r="Q153" s="307"/>
      <c r="R153" s="307"/>
      <c r="S153" s="307"/>
      <c r="T153" s="307"/>
      <c r="U153" s="307"/>
      <c r="V153" s="307"/>
      <c r="W153" s="307"/>
      <c r="X153" s="307"/>
      <c r="Y153" s="307"/>
      <c r="Z153" s="307"/>
      <c r="AA153" s="308"/>
      <c r="AB153" s="308"/>
      <c r="AC153" s="308"/>
      <c r="AD153" s="308"/>
      <c r="AE153" s="308"/>
      <c r="AF153" s="308"/>
    </row>
    <row r="154" spans="1:32" ht="15" customHeight="1">
      <c r="A154" s="69" t="s">
        <v>160</v>
      </c>
      <c r="B154" s="69">
        <v>20</v>
      </c>
      <c r="C154" s="69">
        <v>11</v>
      </c>
      <c r="D154" s="69" t="str">
        <f t="shared" si="0"/>
        <v>C.20.11</v>
      </c>
      <c r="E154" s="7" t="s">
        <v>252</v>
      </c>
      <c r="F154" s="69" t="s">
        <v>222</v>
      </c>
      <c r="G154" s="73" t="s">
        <v>253</v>
      </c>
      <c r="H154" s="14">
        <v>3</v>
      </c>
      <c r="I154" s="14">
        <v>10</v>
      </c>
      <c r="J154" s="69" t="str">
        <f>CONCATENATE(H154,".",I154,".")</f>
        <v>3.10.</v>
      </c>
      <c r="K154" s="14" t="s">
        <v>254</v>
      </c>
      <c r="L154" s="15" t="s">
        <v>10</v>
      </c>
      <c r="AA154" s="308"/>
      <c r="AB154" s="308"/>
      <c r="AC154" s="308"/>
      <c r="AD154" s="308"/>
      <c r="AE154" s="308"/>
      <c r="AF154" s="308"/>
    </row>
    <row r="155" spans="1:32" ht="15" customHeight="1">
      <c r="A155" s="69" t="s">
        <v>160</v>
      </c>
      <c r="B155" s="71">
        <v>20</v>
      </c>
      <c r="C155" s="71">
        <v>12</v>
      </c>
      <c r="D155" s="69" t="str">
        <f t="shared" si="0"/>
        <v>C.20.12</v>
      </c>
      <c r="E155" s="7" t="s">
        <v>255</v>
      </c>
      <c r="F155" s="69" t="s">
        <v>88</v>
      </c>
      <c r="G155" s="72"/>
      <c r="H155" s="72"/>
      <c r="I155" s="72"/>
      <c r="J155" s="70"/>
      <c r="K155" s="72"/>
      <c r="L155" s="7"/>
      <c r="M155" s="307"/>
      <c r="N155" s="307"/>
      <c r="O155" s="307"/>
      <c r="P155" s="307"/>
      <c r="Q155" s="307"/>
      <c r="R155" s="307"/>
      <c r="S155" s="307"/>
      <c r="T155" s="307"/>
      <c r="U155" s="307"/>
      <c r="V155" s="307"/>
      <c r="W155" s="307"/>
      <c r="X155" s="307"/>
      <c r="Y155" s="307"/>
      <c r="Z155" s="307"/>
      <c r="AA155" s="308"/>
      <c r="AB155" s="308"/>
      <c r="AC155" s="308"/>
      <c r="AD155" s="308"/>
      <c r="AE155" s="308"/>
      <c r="AF155" s="308"/>
    </row>
    <row r="156" spans="1:32" ht="15" customHeight="1">
      <c r="A156" s="69" t="s">
        <v>160</v>
      </c>
      <c r="B156" s="71">
        <v>20</v>
      </c>
      <c r="C156" s="71">
        <v>13</v>
      </c>
      <c r="D156" s="69" t="str">
        <f t="shared" si="0"/>
        <v>C.20.13</v>
      </c>
      <c r="E156" s="7" t="s">
        <v>256</v>
      </c>
      <c r="F156" s="69" t="s">
        <v>88</v>
      </c>
      <c r="G156" s="72"/>
      <c r="H156" s="72"/>
      <c r="I156" s="72"/>
      <c r="J156" s="70"/>
      <c r="K156" s="72"/>
      <c r="L156" s="7"/>
      <c r="M156" s="307"/>
      <c r="N156" s="307"/>
      <c r="O156" s="307"/>
      <c r="P156" s="307"/>
      <c r="Q156" s="307"/>
      <c r="R156" s="307"/>
      <c r="S156" s="307"/>
      <c r="T156" s="307"/>
      <c r="U156" s="307"/>
      <c r="V156" s="307"/>
      <c r="W156" s="307"/>
      <c r="X156" s="307"/>
      <c r="Y156" s="307"/>
      <c r="Z156" s="307"/>
      <c r="AA156" s="308"/>
      <c r="AB156" s="308"/>
      <c r="AC156" s="308"/>
      <c r="AD156" s="308"/>
      <c r="AE156" s="308"/>
      <c r="AF156" s="308"/>
    </row>
    <row r="157" spans="1:32" ht="15" customHeight="1">
      <c r="A157" s="69" t="s">
        <v>160</v>
      </c>
      <c r="B157" s="69">
        <v>20</v>
      </c>
      <c r="C157" s="69">
        <v>13</v>
      </c>
      <c r="D157" s="69" t="str">
        <f t="shared" si="0"/>
        <v>C.20.13</v>
      </c>
      <c r="E157" s="7" t="s">
        <v>256</v>
      </c>
      <c r="F157" s="69" t="s">
        <v>222</v>
      </c>
      <c r="G157" s="73" t="s">
        <v>257</v>
      </c>
      <c r="H157" s="14">
        <v>3</v>
      </c>
      <c r="I157" s="14">
        <v>11</v>
      </c>
      <c r="J157" s="69" t="str">
        <f t="shared" ref="J157:J159" si="4">CONCATENATE(H157,".",I157,".")</f>
        <v>3.11.</v>
      </c>
      <c r="K157" s="14" t="s">
        <v>258</v>
      </c>
      <c r="L157" s="15" t="s">
        <v>10</v>
      </c>
      <c r="AA157" s="308"/>
      <c r="AB157" s="308"/>
      <c r="AC157" s="308"/>
      <c r="AD157" s="308"/>
      <c r="AE157" s="308"/>
      <c r="AF157" s="308"/>
    </row>
    <row r="158" spans="1:32" ht="15" customHeight="1">
      <c r="A158" s="69" t="s">
        <v>160</v>
      </c>
      <c r="B158" s="69">
        <v>20</v>
      </c>
      <c r="C158" s="69">
        <v>13</v>
      </c>
      <c r="D158" s="69" t="str">
        <f t="shared" si="0"/>
        <v>C.20.13</v>
      </c>
      <c r="E158" s="7" t="s">
        <v>256</v>
      </c>
      <c r="F158" s="69" t="s">
        <v>222</v>
      </c>
      <c r="G158" s="73" t="s">
        <v>259</v>
      </c>
      <c r="H158" s="14">
        <v>3</v>
      </c>
      <c r="I158" s="14">
        <v>12</v>
      </c>
      <c r="J158" s="69" t="str">
        <f t="shared" si="4"/>
        <v>3.12.</v>
      </c>
      <c r="K158" s="14" t="s">
        <v>260</v>
      </c>
      <c r="L158" s="15" t="s">
        <v>10</v>
      </c>
      <c r="AA158" s="308"/>
      <c r="AB158" s="308"/>
      <c r="AC158" s="308"/>
      <c r="AD158" s="308"/>
      <c r="AE158" s="308"/>
      <c r="AF158" s="308"/>
    </row>
    <row r="159" spans="1:32" ht="15" customHeight="1">
      <c r="A159" s="69" t="s">
        <v>160</v>
      </c>
      <c r="B159" s="69">
        <v>20</v>
      </c>
      <c r="C159" s="69">
        <v>13</v>
      </c>
      <c r="D159" s="69" t="str">
        <f t="shared" si="0"/>
        <v>C.20.13</v>
      </c>
      <c r="E159" s="7" t="s">
        <v>256</v>
      </c>
      <c r="F159" s="69" t="s">
        <v>222</v>
      </c>
      <c r="G159" s="73" t="s">
        <v>261</v>
      </c>
      <c r="H159" s="14">
        <v>3</v>
      </c>
      <c r="I159" s="14">
        <v>13</v>
      </c>
      <c r="J159" s="69" t="str">
        <f t="shared" si="4"/>
        <v>3.13.</v>
      </c>
      <c r="K159" s="14" t="s">
        <v>262</v>
      </c>
      <c r="L159" s="15" t="s">
        <v>10</v>
      </c>
      <c r="AA159" s="308"/>
      <c r="AB159" s="308"/>
      <c r="AC159" s="308"/>
      <c r="AD159" s="308"/>
      <c r="AE159" s="308"/>
      <c r="AF159" s="308"/>
    </row>
    <row r="160" spans="1:32" ht="15" customHeight="1">
      <c r="A160" s="69" t="s">
        <v>160</v>
      </c>
      <c r="B160" s="71">
        <v>20</v>
      </c>
      <c r="C160" s="71">
        <v>14</v>
      </c>
      <c r="D160" s="69" t="str">
        <f t="shared" si="0"/>
        <v>C.20.14</v>
      </c>
      <c r="E160" s="7" t="s">
        <v>263</v>
      </c>
      <c r="F160" s="69" t="s">
        <v>88</v>
      </c>
      <c r="G160" s="72"/>
      <c r="H160" s="72"/>
      <c r="I160" s="72"/>
      <c r="J160" s="70"/>
      <c r="K160" s="72"/>
      <c r="L160" s="7"/>
      <c r="M160" s="307"/>
      <c r="N160" s="307"/>
      <c r="O160" s="307"/>
      <c r="P160" s="307"/>
      <c r="Q160" s="307"/>
      <c r="R160" s="307"/>
      <c r="S160" s="307"/>
      <c r="T160" s="307"/>
      <c r="U160" s="307"/>
      <c r="V160" s="307"/>
      <c r="W160" s="307"/>
      <c r="X160" s="307"/>
      <c r="Y160" s="307"/>
      <c r="Z160" s="307"/>
      <c r="AA160" s="308"/>
      <c r="AB160" s="308"/>
      <c r="AC160" s="308"/>
      <c r="AD160" s="308"/>
      <c r="AE160" s="308"/>
      <c r="AF160" s="308"/>
    </row>
    <row r="161" spans="1:32" ht="15" customHeight="1">
      <c r="A161" s="69" t="s">
        <v>160</v>
      </c>
      <c r="B161" s="69">
        <v>20</v>
      </c>
      <c r="C161" s="69">
        <v>14</v>
      </c>
      <c r="D161" s="69" t="str">
        <f t="shared" si="0"/>
        <v>C.20.14</v>
      </c>
      <c r="E161" s="7" t="s">
        <v>263</v>
      </c>
      <c r="F161" s="69" t="s">
        <v>222</v>
      </c>
      <c r="G161" s="73" t="s">
        <v>264</v>
      </c>
      <c r="H161" s="14">
        <v>3</v>
      </c>
      <c r="I161" s="14">
        <v>14</v>
      </c>
      <c r="J161" s="69" t="str">
        <f>CONCATENATE(H161,".",I161,".")</f>
        <v>3.14.</v>
      </c>
      <c r="K161" s="14" t="s">
        <v>265</v>
      </c>
      <c r="L161" s="15" t="s">
        <v>10</v>
      </c>
      <c r="AA161" s="308"/>
      <c r="AB161" s="308"/>
      <c r="AC161" s="308"/>
      <c r="AD161" s="308"/>
      <c r="AE161" s="308"/>
      <c r="AF161" s="308"/>
    </row>
    <row r="162" spans="1:32" ht="15" customHeight="1">
      <c r="A162" s="69" t="s">
        <v>160</v>
      </c>
      <c r="B162" s="71">
        <v>20</v>
      </c>
      <c r="C162" s="71">
        <v>15</v>
      </c>
      <c r="D162" s="69" t="str">
        <f t="shared" si="0"/>
        <v>C.20.15</v>
      </c>
      <c r="E162" s="7" t="s">
        <v>266</v>
      </c>
      <c r="F162" s="69" t="s">
        <v>88</v>
      </c>
      <c r="G162" s="72"/>
      <c r="H162" s="72"/>
      <c r="I162" s="72"/>
      <c r="J162" s="70"/>
      <c r="K162" s="72"/>
      <c r="L162" s="7"/>
      <c r="M162" s="307"/>
      <c r="N162" s="307"/>
      <c r="O162" s="307"/>
      <c r="P162" s="307"/>
      <c r="Q162" s="307"/>
      <c r="R162" s="307"/>
      <c r="S162" s="307"/>
      <c r="T162" s="307"/>
      <c r="U162" s="307"/>
      <c r="V162" s="307"/>
      <c r="W162" s="307"/>
      <c r="X162" s="307"/>
      <c r="Y162" s="307"/>
      <c r="Z162" s="307"/>
      <c r="AA162" s="308"/>
      <c r="AB162" s="308"/>
      <c r="AC162" s="308"/>
      <c r="AD162" s="308"/>
      <c r="AE162" s="308"/>
      <c r="AF162" s="308"/>
    </row>
    <row r="163" spans="1:32" ht="15" customHeight="1">
      <c r="A163" s="69" t="s">
        <v>160</v>
      </c>
      <c r="B163" s="69">
        <v>20</v>
      </c>
      <c r="C163" s="69">
        <v>15</v>
      </c>
      <c r="D163" s="69" t="str">
        <f t="shared" si="0"/>
        <v>C.20.15</v>
      </c>
      <c r="E163" s="7" t="s">
        <v>266</v>
      </c>
      <c r="F163" s="69" t="s">
        <v>222</v>
      </c>
      <c r="G163" s="73" t="s">
        <v>267</v>
      </c>
      <c r="H163" s="14">
        <v>3</v>
      </c>
      <c r="I163" s="14">
        <v>15</v>
      </c>
      <c r="J163" s="69" t="str">
        <f t="shared" ref="J163:J164" si="5">CONCATENATE(H163,".",I163,".")</f>
        <v>3.15.</v>
      </c>
      <c r="K163" s="14" t="s">
        <v>268</v>
      </c>
      <c r="L163" s="15" t="s">
        <v>10</v>
      </c>
      <c r="AA163" s="308"/>
      <c r="AB163" s="308"/>
      <c r="AC163" s="308"/>
      <c r="AD163" s="308"/>
      <c r="AE163" s="308"/>
      <c r="AF163" s="308"/>
    </row>
    <row r="164" spans="1:32" ht="15" customHeight="1">
      <c r="A164" s="69" t="s">
        <v>160</v>
      </c>
      <c r="B164" s="69">
        <v>20</v>
      </c>
      <c r="C164" s="69">
        <v>15</v>
      </c>
      <c r="D164" s="69" t="str">
        <f t="shared" si="0"/>
        <v>C.20.15</v>
      </c>
      <c r="E164" s="7" t="s">
        <v>266</v>
      </c>
      <c r="F164" s="69" t="s">
        <v>222</v>
      </c>
      <c r="G164" s="73" t="s">
        <v>269</v>
      </c>
      <c r="H164" s="14">
        <v>3</v>
      </c>
      <c r="I164" s="14">
        <v>16</v>
      </c>
      <c r="J164" s="69" t="str">
        <f t="shared" si="5"/>
        <v>3.16.</v>
      </c>
      <c r="K164" s="14" t="s">
        <v>270</v>
      </c>
      <c r="L164" s="15" t="s">
        <v>10</v>
      </c>
      <c r="AA164" s="308"/>
      <c r="AB164" s="308"/>
      <c r="AC164" s="308"/>
      <c r="AD164" s="308"/>
      <c r="AE164" s="308"/>
      <c r="AF164" s="308"/>
    </row>
    <row r="165" spans="1:32" ht="15" customHeight="1">
      <c r="A165" s="69" t="s">
        <v>160</v>
      </c>
      <c r="B165" s="71">
        <v>20</v>
      </c>
      <c r="C165" s="71">
        <v>16</v>
      </c>
      <c r="D165" s="69" t="str">
        <f t="shared" si="0"/>
        <v>C.20.16</v>
      </c>
      <c r="E165" s="7" t="s">
        <v>271</v>
      </c>
      <c r="F165" s="69" t="s">
        <v>88</v>
      </c>
      <c r="G165" s="72"/>
      <c r="H165" s="72"/>
      <c r="I165" s="72"/>
      <c r="J165" s="70"/>
      <c r="K165" s="72"/>
      <c r="L165" s="7"/>
      <c r="M165" s="307"/>
      <c r="N165" s="307"/>
      <c r="O165" s="307"/>
      <c r="P165" s="307"/>
      <c r="Q165" s="307"/>
      <c r="R165" s="307"/>
      <c r="S165" s="307"/>
      <c r="T165" s="307"/>
      <c r="U165" s="307"/>
      <c r="V165" s="307"/>
      <c r="W165" s="307"/>
      <c r="X165" s="307"/>
      <c r="Y165" s="307"/>
      <c r="Z165" s="307"/>
      <c r="AA165" s="308"/>
      <c r="AB165" s="308"/>
      <c r="AC165" s="308"/>
      <c r="AD165" s="308"/>
      <c r="AE165" s="308"/>
      <c r="AF165" s="308"/>
    </row>
    <row r="166" spans="1:32" ht="15" customHeight="1">
      <c r="A166" s="69" t="s">
        <v>160</v>
      </c>
      <c r="B166" s="69">
        <v>20</v>
      </c>
      <c r="C166" s="69">
        <v>16</v>
      </c>
      <c r="D166" s="69" t="str">
        <f t="shared" si="0"/>
        <v>C.20.16</v>
      </c>
      <c r="E166" s="7" t="s">
        <v>271</v>
      </c>
      <c r="F166" s="69" t="s">
        <v>222</v>
      </c>
      <c r="G166" s="73" t="s">
        <v>272</v>
      </c>
      <c r="H166" s="14">
        <v>3</v>
      </c>
      <c r="I166" s="14">
        <v>17</v>
      </c>
      <c r="J166" s="69" t="str">
        <f>CONCATENATE(H166,".",I166,".")</f>
        <v>3.17.</v>
      </c>
      <c r="K166" s="14" t="s">
        <v>271</v>
      </c>
      <c r="L166" s="15" t="s">
        <v>10</v>
      </c>
      <c r="AA166" s="308"/>
      <c r="AB166" s="308"/>
      <c r="AC166" s="308"/>
      <c r="AD166" s="308"/>
      <c r="AE166" s="308"/>
      <c r="AF166" s="308"/>
    </row>
    <row r="167" spans="1:32" ht="15" customHeight="1">
      <c r="A167" s="69" t="s">
        <v>160</v>
      </c>
      <c r="B167" s="71">
        <v>20</v>
      </c>
      <c r="C167" s="71">
        <v>17</v>
      </c>
      <c r="D167" s="69" t="str">
        <f t="shared" si="0"/>
        <v>C.20.17</v>
      </c>
      <c r="E167" s="7" t="s">
        <v>273</v>
      </c>
      <c r="F167" s="69" t="s">
        <v>88</v>
      </c>
      <c r="G167" s="72"/>
      <c r="H167" s="72"/>
      <c r="I167" s="72"/>
      <c r="J167" s="70"/>
      <c r="K167" s="72"/>
      <c r="L167" s="7"/>
      <c r="M167" s="307"/>
      <c r="N167" s="307"/>
      <c r="O167" s="307"/>
      <c r="P167" s="307"/>
      <c r="Q167" s="307"/>
      <c r="R167" s="307"/>
      <c r="S167" s="307"/>
      <c r="T167" s="307"/>
      <c r="U167" s="307"/>
      <c r="V167" s="307"/>
      <c r="W167" s="307"/>
      <c r="X167" s="307"/>
      <c r="Y167" s="307"/>
      <c r="Z167" s="307"/>
      <c r="AA167" s="308"/>
      <c r="AB167" s="308"/>
      <c r="AC167" s="308"/>
      <c r="AD167" s="308"/>
      <c r="AE167" s="308"/>
      <c r="AF167" s="308"/>
    </row>
    <row r="168" spans="1:32" ht="15" customHeight="1">
      <c r="A168" s="69" t="s">
        <v>160</v>
      </c>
      <c r="B168" s="71">
        <v>20</v>
      </c>
      <c r="C168" s="71">
        <v>20</v>
      </c>
      <c r="D168" s="69" t="str">
        <f t="shared" si="0"/>
        <v>C.20.20</v>
      </c>
      <c r="E168" s="7" t="s">
        <v>274</v>
      </c>
      <c r="F168" s="69" t="s">
        <v>88</v>
      </c>
      <c r="G168" s="72"/>
      <c r="H168" s="72"/>
      <c r="I168" s="72"/>
      <c r="J168" s="70"/>
      <c r="K168" s="72"/>
      <c r="L168" s="7"/>
      <c r="M168" s="307"/>
      <c r="N168" s="307"/>
      <c r="O168" s="307"/>
      <c r="P168" s="307"/>
      <c r="Q168" s="307"/>
      <c r="R168" s="307"/>
      <c r="S168" s="307"/>
      <c r="T168" s="307"/>
      <c r="U168" s="307"/>
      <c r="V168" s="307"/>
      <c r="W168" s="307"/>
      <c r="X168" s="307"/>
      <c r="Y168" s="307"/>
      <c r="Z168" s="307"/>
      <c r="AA168" s="308"/>
      <c r="AB168" s="308"/>
      <c r="AC168" s="308"/>
      <c r="AD168" s="308"/>
      <c r="AE168" s="308"/>
      <c r="AF168" s="308"/>
    </row>
    <row r="169" spans="1:32" ht="15" customHeight="1">
      <c r="A169" s="69" t="s">
        <v>160</v>
      </c>
      <c r="B169" s="71">
        <v>20</v>
      </c>
      <c r="C169" s="71">
        <v>30</v>
      </c>
      <c r="D169" s="69" t="str">
        <f t="shared" si="0"/>
        <v>C.20.30</v>
      </c>
      <c r="E169" s="7" t="s">
        <v>275</v>
      </c>
      <c r="F169" s="69" t="s">
        <v>88</v>
      </c>
      <c r="G169" s="72"/>
      <c r="H169" s="72"/>
      <c r="I169" s="72"/>
      <c r="J169" s="70"/>
      <c r="K169" s="72"/>
      <c r="L169" s="7"/>
      <c r="M169" s="307"/>
      <c r="N169" s="307"/>
      <c r="O169" s="307"/>
      <c r="P169" s="307"/>
      <c r="Q169" s="307"/>
      <c r="R169" s="307"/>
      <c r="S169" s="307"/>
      <c r="T169" s="307"/>
      <c r="U169" s="307"/>
      <c r="V169" s="307"/>
      <c r="W169" s="307"/>
      <c r="X169" s="307"/>
      <c r="Y169" s="307"/>
      <c r="Z169" s="307"/>
      <c r="AA169" s="308"/>
      <c r="AB169" s="308"/>
      <c r="AC169" s="308"/>
      <c r="AD169" s="308"/>
      <c r="AE169" s="308"/>
      <c r="AF169" s="308"/>
    </row>
    <row r="170" spans="1:32" ht="15" customHeight="1">
      <c r="A170" s="69" t="s">
        <v>160</v>
      </c>
      <c r="B170" s="71">
        <v>20</v>
      </c>
      <c r="C170" s="71">
        <v>41</v>
      </c>
      <c r="D170" s="69" t="str">
        <f t="shared" si="0"/>
        <v>C.20.41</v>
      </c>
      <c r="E170" s="7" t="s">
        <v>276</v>
      </c>
      <c r="F170" s="69" t="s">
        <v>88</v>
      </c>
      <c r="G170" s="72"/>
      <c r="H170" s="72"/>
      <c r="I170" s="72"/>
      <c r="J170" s="70"/>
      <c r="K170" s="72"/>
      <c r="L170" s="7"/>
      <c r="M170" s="307"/>
      <c r="N170" s="307"/>
      <c r="O170" s="307"/>
      <c r="P170" s="307"/>
      <c r="Q170" s="307"/>
      <c r="R170" s="307"/>
      <c r="S170" s="307"/>
      <c r="T170" s="307"/>
      <c r="U170" s="307"/>
      <c r="V170" s="307"/>
      <c r="W170" s="307"/>
      <c r="X170" s="307"/>
      <c r="Y170" s="307"/>
      <c r="Z170" s="307"/>
      <c r="AA170" s="308"/>
      <c r="AB170" s="308"/>
      <c r="AC170" s="308"/>
      <c r="AD170" s="308"/>
      <c r="AE170" s="308"/>
      <c r="AF170" s="308"/>
    </row>
    <row r="171" spans="1:32" ht="15" customHeight="1">
      <c r="A171" s="69" t="s">
        <v>160</v>
      </c>
      <c r="B171" s="71">
        <v>20</v>
      </c>
      <c r="C171" s="71">
        <v>42</v>
      </c>
      <c r="D171" s="69" t="str">
        <f t="shared" si="0"/>
        <v>C.20.42</v>
      </c>
      <c r="E171" s="7" t="s">
        <v>277</v>
      </c>
      <c r="F171" s="69" t="s">
        <v>88</v>
      </c>
      <c r="G171" s="72"/>
      <c r="H171" s="72"/>
      <c r="I171" s="72"/>
      <c r="J171" s="70"/>
      <c r="K171" s="72"/>
      <c r="L171" s="7"/>
      <c r="M171" s="307"/>
      <c r="N171" s="307"/>
      <c r="O171" s="307"/>
      <c r="P171" s="307"/>
      <c r="Q171" s="307"/>
      <c r="R171" s="307"/>
      <c r="S171" s="307"/>
      <c r="T171" s="307"/>
      <c r="U171" s="307"/>
      <c r="V171" s="307"/>
      <c r="W171" s="307"/>
      <c r="X171" s="307"/>
      <c r="Y171" s="307"/>
      <c r="Z171" s="307"/>
      <c r="AA171" s="308"/>
      <c r="AB171" s="308"/>
      <c r="AC171" s="308"/>
      <c r="AD171" s="308"/>
      <c r="AE171" s="308"/>
      <c r="AF171" s="308"/>
    </row>
    <row r="172" spans="1:32" ht="15" customHeight="1">
      <c r="A172" s="69" t="s">
        <v>160</v>
      </c>
      <c r="B172" s="71">
        <v>20</v>
      </c>
      <c r="C172" s="71">
        <v>51</v>
      </c>
      <c r="D172" s="69" t="str">
        <f t="shared" si="0"/>
        <v>C.20.51</v>
      </c>
      <c r="E172" s="7" t="s">
        <v>278</v>
      </c>
      <c r="F172" s="69" t="s">
        <v>88</v>
      </c>
      <c r="G172" s="72"/>
      <c r="H172" s="72"/>
      <c r="I172" s="72"/>
      <c r="J172" s="70"/>
      <c r="K172" s="72"/>
      <c r="L172" s="7"/>
      <c r="M172" s="307"/>
      <c r="N172" s="307"/>
      <c r="O172" s="307"/>
      <c r="P172" s="307"/>
      <c r="Q172" s="307"/>
      <c r="R172" s="307"/>
      <c r="S172" s="307"/>
      <c r="T172" s="307"/>
      <c r="U172" s="307"/>
      <c r="V172" s="307"/>
      <c r="W172" s="307"/>
      <c r="X172" s="307"/>
      <c r="Y172" s="307"/>
      <c r="Z172" s="307"/>
      <c r="AA172" s="308"/>
      <c r="AB172" s="308"/>
      <c r="AC172" s="308"/>
      <c r="AD172" s="308"/>
      <c r="AE172" s="308"/>
      <c r="AF172" s="308"/>
    </row>
    <row r="173" spans="1:32" ht="15" customHeight="1">
      <c r="A173" s="69" t="s">
        <v>160</v>
      </c>
      <c r="B173" s="71">
        <v>20</v>
      </c>
      <c r="C173" s="71">
        <v>52</v>
      </c>
      <c r="D173" s="69" t="str">
        <f t="shared" si="0"/>
        <v>C.20.52</v>
      </c>
      <c r="E173" s="7" t="s">
        <v>279</v>
      </c>
      <c r="F173" s="69" t="s">
        <v>88</v>
      </c>
      <c r="G173" s="72"/>
      <c r="H173" s="72"/>
      <c r="I173" s="72"/>
      <c r="J173" s="70"/>
      <c r="K173" s="72"/>
      <c r="L173" s="7"/>
      <c r="M173" s="307"/>
      <c r="N173" s="307"/>
      <c r="O173" s="307"/>
      <c r="P173" s="307"/>
      <c r="Q173" s="307"/>
      <c r="R173" s="307"/>
      <c r="S173" s="307"/>
      <c r="T173" s="307"/>
      <c r="U173" s="307"/>
      <c r="V173" s="307"/>
      <c r="W173" s="307"/>
      <c r="X173" s="307"/>
      <c r="Y173" s="307"/>
      <c r="Z173" s="307"/>
      <c r="AA173" s="308"/>
      <c r="AB173" s="308"/>
      <c r="AC173" s="308"/>
      <c r="AD173" s="308"/>
      <c r="AE173" s="308"/>
      <c r="AF173" s="308"/>
    </row>
    <row r="174" spans="1:32" ht="15" customHeight="1">
      <c r="A174" s="69" t="s">
        <v>160</v>
      </c>
      <c r="B174" s="71">
        <v>20</v>
      </c>
      <c r="C174" s="71">
        <v>53</v>
      </c>
      <c r="D174" s="69" t="str">
        <f t="shared" si="0"/>
        <v>C.20.53</v>
      </c>
      <c r="E174" s="7" t="s">
        <v>280</v>
      </c>
      <c r="F174" s="69" t="s">
        <v>88</v>
      </c>
      <c r="G174" s="72"/>
      <c r="H174" s="72"/>
      <c r="I174" s="72"/>
      <c r="J174" s="70"/>
      <c r="K174" s="72"/>
      <c r="L174" s="7"/>
      <c r="M174" s="307"/>
      <c r="N174" s="307"/>
      <c r="O174" s="307"/>
      <c r="P174" s="307"/>
      <c r="Q174" s="307"/>
      <c r="R174" s="307"/>
      <c r="S174" s="307"/>
      <c r="T174" s="307"/>
      <c r="U174" s="307"/>
      <c r="V174" s="307"/>
      <c r="W174" s="307"/>
      <c r="X174" s="307"/>
      <c r="Y174" s="307"/>
      <c r="Z174" s="307"/>
      <c r="AA174" s="308"/>
      <c r="AB174" s="308"/>
      <c r="AC174" s="308"/>
      <c r="AD174" s="308"/>
      <c r="AE174" s="308"/>
      <c r="AF174" s="308"/>
    </row>
    <row r="175" spans="1:32" ht="15" customHeight="1">
      <c r="A175" s="69" t="s">
        <v>160</v>
      </c>
      <c r="B175" s="71">
        <v>20</v>
      </c>
      <c r="C175" s="71">
        <v>59</v>
      </c>
      <c r="D175" s="69" t="str">
        <f t="shared" si="0"/>
        <v>C.20.59</v>
      </c>
      <c r="E175" s="7" t="s">
        <v>281</v>
      </c>
      <c r="F175" s="69" t="s">
        <v>88</v>
      </c>
      <c r="G175" s="72"/>
      <c r="H175" s="72"/>
      <c r="I175" s="72"/>
      <c r="J175" s="70"/>
      <c r="K175" s="72"/>
      <c r="L175" s="7"/>
      <c r="M175" s="307"/>
      <c r="N175" s="307"/>
      <c r="O175" s="307"/>
      <c r="P175" s="307"/>
      <c r="Q175" s="307"/>
      <c r="R175" s="307"/>
      <c r="S175" s="307"/>
      <c r="T175" s="307"/>
      <c r="U175" s="307"/>
      <c r="V175" s="307"/>
      <c r="W175" s="307"/>
      <c r="X175" s="307"/>
      <c r="Y175" s="307"/>
      <c r="Z175" s="307"/>
      <c r="AA175" s="308"/>
      <c r="AB175" s="308"/>
      <c r="AC175" s="308"/>
      <c r="AD175" s="308"/>
      <c r="AE175" s="308"/>
      <c r="AF175" s="308"/>
    </row>
    <row r="176" spans="1:32" ht="15" customHeight="1">
      <c r="A176" s="69" t="s">
        <v>160</v>
      </c>
      <c r="B176" s="71">
        <v>20</v>
      </c>
      <c r="C176" s="71">
        <v>60</v>
      </c>
      <c r="D176" s="69" t="str">
        <f t="shared" si="0"/>
        <v>C.20.60</v>
      </c>
      <c r="E176" s="7" t="s">
        <v>282</v>
      </c>
      <c r="F176" s="69" t="s">
        <v>88</v>
      </c>
      <c r="G176" s="72"/>
      <c r="H176" s="72"/>
      <c r="I176" s="72"/>
      <c r="J176" s="70"/>
      <c r="K176" s="72"/>
      <c r="L176" s="7"/>
      <c r="M176" s="307"/>
      <c r="N176" s="307"/>
      <c r="O176" s="307"/>
      <c r="P176" s="307"/>
      <c r="Q176" s="307"/>
      <c r="R176" s="307"/>
      <c r="S176" s="307"/>
      <c r="T176" s="307"/>
      <c r="U176" s="307"/>
      <c r="V176" s="307"/>
      <c r="W176" s="307"/>
      <c r="X176" s="307"/>
      <c r="Y176" s="307"/>
      <c r="Z176" s="307"/>
      <c r="AA176" s="308"/>
      <c r="AB176" s="308"/>
      <c r="AC176" s="308"/>
      <c r="AD176" s="308"/>
      <c r="AE176" s="308"/>
      <c r="AF176" s="308"/>
    </row>
    <row r="177" spans="1:32" ht="15" customHeight="1">
      <c r="A177" s="69" t="s">
        <v>160</v>
      </c>
      <c r="B177" s="71">
        <v>21</v>
      </c>
      <c r="C177" s="71">
        <v>10</v>
      </c>
      <c r="D177" s="69" t="str">
        <f t="shared" si="0"/>
        <v>C.21.10</v>
      </c>
      <c r="E177" s="7" t="s">
        <v>283</v>
      </c>
      <c r="F177" s="69" t="s">
        <v>88</v>
      </c>
      <c r="G177" s="72"/>
      <c r="H177" s="72"/>
      <c r="I177" s="72"/>
      <c r="J177" s="70"/>
      <c r="K177" s="72"/>
      <c r="L177" s="7"/>
      <c r="M177" s="307"/>
      <c r="N177" s="307"/>
      <c r="O177" s="307"/>
      <c r="P177" s="307"/>
      <c r="Q177" s="307"/>
      <c r="R177" s="307"/>
      <c r="S177" s="307"/>
      <c r="T177" s="307"/>
      <c r="U177" s="307"/>
      <c r="V177" s="307"/>
      <c r="W177" s="307"/>
      <c r="X177" s="307"/>
      <c r="Y177" s="307"/>
      <c r="Z177" s="307"/>
      <c r="AA177" s="308"/>
      <c r="AB177" s="308"/>
      <c r="AC177" s="308"/>
      <c r="AD177" s="308"/>
      <c r="AE177" s="308"/>
      <c r="AF177" s="308"/>
    </row>
    <row r="178" spans="1:32" ht="15" customHeight="1">
      <c r="A178" s="69" t="s">
        <v>160</v>
      </c>
      <c r="B178" s="71">
        <v>21</v>
      </c>
      <c r="C178" s="71">
        <v>20</v>
      </c>
      <c r="D178" s="69" t="str">
        <f t="shared" si="0"/>
        <v>C.21.20</v>
      </c>
      <c r="E178" s="7" t="s">
        <v>284</v>
      </c>
      <c r="F178" s="69" t="s">
        <v>88</v>
      </c>
      <c r="G178" s="72"/>
      <c r="H178" s="72"/>
      <c r="I178" s="72"/>
      <c r="J178" s="70"/>
      <c r="K178" s="72"/>
      <c r="L178" s="7"/>
      <c r="M178" s="307"/>
      <c r="N178" s="307"/>
      <c r="O178" s="307"/>
      <c r="P178" s="307"/>
      <c r="Q178" s="307"/>
      <c r="R178" s="307"/>
      <c r="S178" s="307"/>
      <c r="T178" s="307"/>
      <c r="U178" s="307"/>
      <c r="V178" s="307"/>
      <c r="W178" s="307"/>
      <c r="X178" s="307"/>
      <c r="Y178" s="307"/>
      <c r="Z178" s="307"/>
      <c r="AA178" s="308"/>
      <c r="AB178" s="308"/>
      <c r="AC178" s="308"/>
      <c r="AD178" s="308"/>
      <c r="AE178" s="308"/>
      <c r="AF178" s="308"/>
    </row>
    <row r="179" spans="1:32" ht="15" customHeight="1">
      <c r="A179" s="69" t="s">
        <v>160</v>
      </c>
      <c r="B179" s="69">
        <v>22</v>
      </c>
      <c r="C179" s="69" t="s">
        <v>220</v>
      </c>
      <c r="D179" s="69" t="str">
        <f t="shared" si="0"/>
        <v>C.22.-</v>
      </c>
      <c r="E179" s="7" t="s">
        <v>285</v>
      </c>
      <c r="F179" s="69" t="s">
        <v>222</v>
      </c>
      <c r="G179" s="73" t="s">
        <v>286</v>
      </c>
      <c r="H179" s="14">
        <v>3</v>
      </c>
      <c r="I179" s="14">
        <v>6</v>
      </c>
      <c r="J179" s="69" t="str">
        <f t="shared" ref="J179:J183" si="6">CONCATENATE(H179,".",I179,".")</f>
        <v>3.6.</v>
      </c>
      <c r="K179" s="74" t="s">
        <v>287</v>
      </c>
      <c r="L179" s="15" t="s">
        <v>10</v>
      </c>
      <c r="AB179" s="308"/>
      <c r="AC179" s="308"/>
      <c r="AD179" s="308"/>
      <c r="AE179" s="308"/>
      <c r="AF179" s="308"/>
    </row>
    <row r="180" spans="1:32" ht="15" customHeight="1">
      <c r="A180" s="69" t="s">
        <v>160</v>
      </c>
      <c r="B180" s="69">
        <v>22</v>
      </c>
      <c r="C180" s="69" t="s">
        <v>220</v>
      </c>
      <c r="D180" s="69" t="str">
        <f t="shared" si="0"/>
        <v>C.22.-</v>
      </c>
      <c r="E180" s="7" t="s">
        <v>285</v>
      </c>
      <c r="F180" s="69" t="s">
        <v>222</v>
      </c>
      <c r="G180" s="73" t="s">
        <v>223</v>
      </c>
      <c r="H180" s="14">
        <v>7</v>
      </c>
      <c r="I180" s="14">
        <v>3</v>
      </c>
      <c r="J180" s="69" t="str">
        <f t="shared" si="6"/>
        <v>7.3.</v>
      </c>
      <c r="K180" s="74" t="s">
        <v>224</v>
      </c>
      <c r="L180" s="15" t="s">
        <v>10</v>
      </c>
      <c r="AA180" s="308"/>
      <c r="AB180" s="308"/>
      <c r="AC180" s="308"/>
      <c r="AD180" s="308"/>
      <c r="AE180" s="308"/>
      <c r="AF180" s="308"/>
    </row>
    <row r="181" spans="1:32" ht="15" customHeight="1">
      <c r="A181" s="69" t="s">
        <v>160</v>
      </c>
      <c r="B181" s="69">
        <v>22</v>
      </c>
      <c r="C181" s="69" t="s">
        <v>220</v>
      </c>
      <c r="D181" s="69" t="str">
        <f t="shared" si="0"/>
        <v>C.22.-</v>
      </c>
      <c r="E181" s="7" t="s">
        <v>285</v>
      </c>
      <c r="F181" s="69" t="s">
        <v>222</v>
      </c>
      <c r="G181" s="73" t="s">
        <v>225</v>
      </c>
      <c r="H181" s="14">
        <v>7</v>
      </c>
      <c r="I181" s="14">
        <v>4</v>
      </c>
      <c r="J181" s="69" t="str">
        <f t="shared" si="6"/>
        <v>7.4.</v>
      </c>
      <c r="K181" s="74" t="s">
        <v>226</v>
      </c>
      <c r="L181" s="15" t="s">
        <v>10</v>
      </c>
      <c r="AA181" s="308"/>
      <c r="AB181" s="308"/>
      <c r="AC181" s="308"/>
      <c r="AD181" s="308"/>
      <c r="AE181" s="308"/>
      <c r="AF181" s="308"/>
    </row>
    <row r="182" spans="1:32" ht="15" customHeight="1">
      <c r="A182" s="69" t="s">
        <v>160</v>
      </c>
      <c r="B182" s="69">
        <v>22</v>
      </c>
      <c r="C182" s="69" t="s">
        <v>220</v>
      </c>
      <c r="D182" s="69" t="str">
        <f t="shared" si="0"/>
        <v>C.22.-</v>
      </c>
      <c r="E182" s="7" t="s">
        <v>285</v>
      </c>
      <c r="F182" s="69" t="s">
        <v>222</v>
      </c>
      <c r="G182" s="73" t="s">
        <v>227</v>
      </c>
      <c r="H182" s="14">
        <v>7</v>
      </c>
      <c r="I182" s="14">
        <v>5</v>
      </c>
      <c r="J182" s="69" t="str">
        <f t="shared" si="6"/>
        <v>7.5.</v>
      </c>
      <c r="K182" s="74" t="s">
        <v>228</v>
      </c>
      <c r="L182" s="15" t="s">
        <v>10</v>
      </c>
      <c r="AA182" s="308"/>
      <c r="AB182" s="308"/>
      <c r="AC182" s="308"/>
      <c r="AD182" s="308"/>
      <c r="AE182" s="308"/>
      <c r="AF182" s="308"/>
    </row>
    <row r="183" spans="1:32" ht="15" customHeight="1">
      <c r="A183" s="69" t="s">
        <v>160</v>
      </c>
      <c r="B183" s="69">
        <v>22</v>
      </c>
      <c r="C183" s="69" t="s">
        <v>220</v>
      </c>
      <c r="D183" s="69" t="str">
        <f t="shared" si="0"/>
        <v>C.22.-</v>
      </c>
      <c r="E183" s="7" t="s">
        <v>285</v>
      </c>
      <c r="F183" s="69" t="s">
        <v>222</v>
      </c>
      <c r="G183" s="73" t="s">
        <v>229</v>
      </c>
      <c r="H183" s="14">
        <v>7</v>
      </c>
      <c r="I183" s="14">
        <v>6</v>
      </c>
      <c r="J183" s="69" t="str">
        <f t="shared" si="6"/>
        <v>7.6.</v>
      </c>
      <c r="K183" s="74" t="s">
        <v>230</v>
      </c>
      <c r="L183" s="15" t="s">
        <v>10</v>
      </c>
      <c r="AA183" s="308"/>
      <c r="AB183" s="308"/>
      <c r="AC183" s="308"/>
      <c r="AD183" s="308"/>
      <c r="AE183" s="308"/>
      <c r="AF183" s="308"/>
    </row>
    <row r="184" spans="1:32" ht="15" customHeight="1">
      <c r="A184" s="69" t="s">
        <v>160</v>
      </c>
      <c r="B184" s="71">
        <v>22</v>
      </c>
      <c r="C184" s="71">
        <v>11</v>
      </c>
      <c r="D184" s="69" t="str">
        <f t="shared" si="0"/>
        <v>C.22.11</v>
      </c>
      <c r="E184" s="7" t="s">
        <v>288</v>
      </c>
      <c r="F184" s="69" t="s">
        <v>88</v>
      </c>
      <c r="G184" s="72"/>
      <c r="H184" s="72"/>
      <c r="I184" s="72"/>
      <c r="J184" s="70"/>
      <c r="K184" s="72"/>
      <c r="L184" s="7"/>
      <c r="M184" s="307"/>
      <c r="N184" s="307"/>
      <c r="O184" s="307"/>
      <c r="P184" s="307"/>
      <c r="Q184" s="307"/>
      <c r="R184" s="307"/>
      <c r="S184" s="307"/>
      <c r="T184" s="307"/>
      <c r="U184" s="307"/>
      <c r="V184" s="307"/>
      <c r="W184" s="307"/>
      <c r="X184" s="307"/>
      <c r="Y184" s="307"/>
      <c r="Z184" s="307"/>
      <c r="AA184" s="308"/>
      <c r="AB184" s="308"/>
      <c r="AC184" s="308"/>
      <c r="AD184" s="308"/>
      <c r="AE184" s="308"/>
      <c r="AF184" s="308"/>
    </row>
    <row r="185" spans="1:32" ht="15" customHeight="1">
      <c r="A185" s="69" t="s">
        <v>160</v>
      </c>
      <c r="B185" s="71">
        <v>22</v>
      </c>
      <c r="C185" s="71">
        <v>19</v>
      </c>
      <c r="D185" s="69" t="str">
        <f t="shared" si="0"/>
        <v>C.22.19</v>
      </c>
      <c r="E185" s="7" t="s">
        <v>289</v>
      </c>
      <c r="F185" s="69" t="s">
        <v>88</v>
      </c>
      <c r="G185" s="72"/>
      <c r="H185" s="72"/>
      <c r="I185" s="72"/>
      <c r="J185" s="70"/>
      <c r="K185" s="72"/>
      <c r="L185" s="7"/>
      <c r="M185" s="307"/>
      <c r="N185" s="307"/>
      <c r="O185" s="307"/>
      <c r="P185" s="307"/>
      <c r="Q185" s="307"/>
      <c r="R185" s="307"/>
      <c r="S185" s="307"/>
      <c r="T185" s="307"/>
      <c r="U185" s="307"/>
      <c r="V185" s="307"/>
      <c r="W185" s="307"/>
      <c r="X185" s="307"/>
      <c r="Y185" s="307"/>
      <c r="Z185" s="307"/>
      <c r="AA185" s="308"/>
      <c r="AB185" s="308"/>
      <c r="AC185" s="308"/>
      <c r="AD185" s="308"/>
      <c r="AE185" s="308"/>
      <c r="AF185" s="308"/>
    </row>
    <row r="186" spans="1:32" ht="15" customHeight="1">
      <c r="A186" s="69" t="s">
        <v>160</v>
      </c>
      <c r="B186" s="71">
        <v>22</v>
      </c>
      <c r="C186" s="71">
        <v>21</v>
      </c>
      <c r="D186" s="69" t="str">
        <f t="shared" si="0"/>
        <v>C.22.21</v>
      </c>
      <c r="E186" s="7" t="s">
        <v>290</v>
      </c>
      <c r="F186" s="69" t="s">
        <v>88</v>
      </c>
      <c r="G186" s="72"/>
      <c r="H186" s="72"/>
      <c r="I186" s="72"/>
      <c r="J186" s="70"/>
      <c r="K186" s="72"/>
      <c r="L186" s="7"/>
      <c r="M186" s="307"/>
      <c r="N186" s="307"/>
      <c r="O186" s="307"/>
      <c r="P186" s="307"/>
      <c r="Q186" s="307"/>
      <c r="R186" s="307"/>
      <c r="S186" s="307"/>
      <c r="T186" s="307"/>
      <c r="U186" s="307"/>
      <c r="V186" s="307"/>
      <c r="W186" s="307"/>
      <c r="X186" s="307"/>
      <c r="Y186" s="307"/>
      <c r="Z186" s="307"/>
      <c r="AA186" s="308"/>
      <c r="AB186" s="308"/>
      <c r="AC186" s="308"/>
      <c r="AD186" s="308"/>
      <c r="AE186" s="308"/>
      <c r="AF186" s="308"/>
    </row>
    <row r="187" spans="1:32" ht="15" customHeight="1">
      <c r="A187" s="69" t="s">
        <v>160</v>
      </c>
      <c r="B187" s="71">
        <v>22</v>
      </c>
      <c r="C187" s="71">
        <v>22</v>
      </c>
      <c r="D187" s="69" t="str">
        <f t="shared" si="0"/>
        <v>C.22.22</v>
      </c>
      <c r="E187" s="7" t="s">
        <v>291</v>
      </c>
      <c r="F187" s="69" t="s">
        <v>88</v>
      </c>
      <c r="G187" s="72"/>
      <c r="H187" s="72"/>
      <c r="I187" s="72"/>
      <c r="J187" s="70"/>
      <c r="K187" s="72"/>
      <c r="L187" s="7"/>
      <c r="M187" s="307"/>
      <c r="N187" s="307"/>
      <c r="O187" s="307"/>
      <c r="P187" s="307"/>
      <c r="Q187" s="307"/>
      <c r="R187" s="307"/>
      <c r="S187" s="307"/>
      <c r="T187" s="307"/>
      <c r="U187" s="307"/>
      <c r="V187" s="307"/>
      <c r="W187" s="307"/>
      <c r="X187" s="307"/>
      <c r="Y187" s="307"/>
      <c r="Z187" s="307"/>
      <c r="AA187" s="308"/>
      <c r="AB187" s="308"/>
      <c r="AC187" s="308"/>
      <c r="AD187" s="308"/>
      <c r="AE187" s="308"/>
      <c r="AF187" s="308"/>
    </row>
    <row r="188" spans="1:32" ht="15" customHeight="1">
      <c r="A188" s="69" t="s">
        <v>160</v>
      </c>
      <c r="B188" s="71">
        <v>22</v>
      </c>
      <c r="C188" s="71">
        <v>22</v>
      </c>
      <c r="D188" s="69" t="str">
        <f t="shared" si="0"/>
        <v>C.22.22</v>
      </c>
      <c r="E188" s="7" t="s">
        <v>291</v>
      </c>
      <c r="F188" s="69" t="s">
        <v>88</v>
      </c>
      <c r="G188" s="72"/>
      <c r="H188" s="72"/>
      <c r="I188" s="72"/>
      <c r="J188" s="70"/>
      <c r="K188" s="72"/>
      <c r="L188" s="7"/>
      <c r="M188" s="307"/>
      <c r="N188" s="307"/>
      <c r="O188" s="307"/>
      <c r="P188" s="307"/>
      <c r="Q188" s="307"/>
      <c r="R188" s="307"/>
      <c r="S188" s="307"/>
      <c r="T188" s="307"/>
      <c r="U188" s="307"/>
      <c r="V188" s="307"/>
      <c r="W188" s="307"/>
      <c r="X188" s="307"/>
      <c r="Y188" s="307"/>
      <c r="Z188" s="307"/>
      <c r="AA188" s="308"/>
      <c r="AB188" s="308"/>
      <c r="AC188" s="308"/>
      <c r="AD188" s="308"/>
      <c r="AE188" s="308"/>
      <c r="AF188" s="308"/>
    </row>
    <row r="189" spans="1:32" ht="15" customHeight="1">
      <c r="A189" s="69" t="s">
        <v>160</v>
      </c>
      <c r="B189" s="71">
        <v>22</v>
      </c>
      <c r="C189" s="71">
        <v>23</v>
      </c>
      <c r="D189" s="69" t="str">
        <f t="shared" si="0"/>
        <v>C.22.23</v>
      </c>
      <c r="E189" s="7" t="s">
        <v>292</v>
      </c>
      <c r="F189" s="69" t="s">
        <v>88</v>
      </c>
      <c r="G189" s="72"/>
      <c r="H189" s="72"/>
      <c r="I189" s="72"/>
      <c r="J189" s="70"/>
      <c r="K189" s="72"/>
      <c r="L189" s="7"/>
      <c r="M189" s="307"/>
      <c r="N189" s="307"/>
      <c r="O189" s="307"/>
      <c r="P189" s="307"/>
      <c r="Q189" s="307"/>
      <c r="R189" s="307"/>
      <c r="S189" s="307"/>
      <c r="T189" s="307"/>
      <c r="U189" s="307"/>
      <c r="V189" s="307"/>
      <c r="W189" s="307"/>
      <c r="X189" s="307"/>
      <c r="Y189" s="307"/>
      <c r="Z189" s="307"/>
      <c r="AA189" s="308"/>
      <c r="AB189" s="308"/>
      <c r="AC189" s="308"/>
      <c r="AD189" s="308"/>
      <c r="AE189" s="308"/>
      <c r="AF189" s="308"/>
    </row>
    <row r="190" spans="1:32" ht="15" customHeight="1">
      <c r="A190" s="69" t="s">
        <v>160</v>
      </c>
      <c r="B190" s="71">
        <v>22</v>
      </c>
      <c r="C190" s="71">
        <v>23</v>
      </c>
      <c r="D190" s="69" t="str">
        <f t="shared" si="0"/>
        <v>C.22.23</v>
      </c>
      <c r="E190" s="7" t="s">
        <v>292</v>
      </c>
      <c r="F190" s="69" t="s">
        <v>88</v>
      </c>
      <c r="G190" s="72"/>
      <c r="H190" s="72"/>
      <c r="I190" s="72"/>
      <c r="J190" s="70"/>
      <c r="K190" s="72"/>
      <c r="L190" s="7"/>
      <c r="M190" s="307"/>
      <c r="N190" s="307"/>
      <c r="O190" s="307"/>
      <c r="P190" s="307"/>
      <c r="Q190" s="307"/>
      <c r="R190" s="307"/>
      <c r="S190" s="307"/>
      <c r="T190" s="307"/>
      <c r="U190" s="307"/>
      <c r="V190" s="307"/>
      <c r="W190" s="307"/>
      <c r="X190" s="307"/>
      <c r="Y190" s="307"/>
      <c r="Z190" s="307"/>
      <c r="AA190" s="308"/>
      <c r="AB190" s="308"/>
      <c r="AC190" s="308"/>
      <c r="AD190" s="308"/>
      <c r="AE190" s="308"/>
      <c r="AF190" s="308"/>
    </row>
    <row r="191" spans="1:32" ht="15" customHeight="1">
      <c r="A191" s="69" t="s">
        <v>160</v>
      </c>
      <c r="B191" s="71">
        <v>22</v>
      </c>
      <c r="C191" s="71">
        <v>29</v>
      </c>
      <c r="D191" s="69" t="str">
        <f t="shared" si="0"/>
        <v>C.22.29</v>
      </c>
      <c r="E191" s="7" t="s">
        <v>293</v>
      </c>
      <c r="F191" s="69" t="s">
        <v>88</v>
      </c>
      <c r="G191" s="72"/>
      <c r="H191" s="72"/>
      <c r="I191" s="72"/>
      <c r="J191" s="70"/>
      <c r="K191" s="72"/>
      <c r="L191" s="7"/>
      <c r="M191" s="307"/>
      <c r="N191" s="307"/>
      <c r="O191" s="307"/>
      <c r="P191" s="307"/>
      <c r="Q191" s="307"/>
      <c r="R191" s="307"/>
      <c r="S191" s="307"/>
      <c r="T191" s="307"/>
      <c r="U191" s="307"/>
      <c r="V191" s="307"/>
      <c r="W191" s="307"/>
      <c r="X191" s="307"/>
      <c r="Y191" s="307"/>
      <c r="Z191" s="307"/>
      <c r="AA191" s="308"/>
      <c r="AB191" s="308"/>
      <c r="AC191" s="308"/>
      <c r="AD191" s="308"/>
      <c r="AE191" s="308"/>
      <c r="AF191" s="308"/>
    </row>
    <row r="192" spans="1:32" ht="15" customHeight="1">
      <c r="A192" s="69" t="s">
        <v>160</v>
      </c>
      <c r="B192" s="71">
        <v>22</v>
      </c>
      <c r="C192" s="71">
        <v>29</v>
      </c>
      <c r="D192" s="69" t="str">
        <f t="shared" si="0"/>
        <v>C.22.29</v>
      </c>
      <c r="E192" s="7" t="s">
        <v>293</v>
      </c>
      <c r="F192" s="69" t="s">
        <v>88</v>
      </c>
      <c r="G192" s="72"/>
      <c r="H192" s="72"/>
      <c r="I192" s="72"/>
      <c r="J192" s="70"/>
      <c r="K192" s="72"/>
      <c r="L192" s="7"/>
      <c r="M192" s="307"/>
      <c r="N192" s="307"/>
      <c r="O192" s="307"/>
      <c r="P192" s="307"/>
      <c r="Q192" s="307"/>
      <c r="R192" s="307"/>
      <c r="S192" s="307"/>
      <c r="T192" s="307"/>
      <c r="U192" s="307"/>
      <c r="V192" s="307"/>
      <c r="W192" s="307"/>
      <c r="X192" s="307"/>
      <c r="Y192" s="307"/>
      <c r="Z192" s="307"/>
      <c r="AA192" s="308"/>
      <c r="AB192" s="308"/>
      <c r="AC192" s="308"/>
      <c r="AD192" s="308"/>
      <c r="AE192" s="308"/>
      <c r="AF192" s="308"/>
    </row>
    <row r="193" spans="1:32" ht="15" customHeight="1">
      <c r="A193" s="69" t="s">
        <v>160</v>
      </c>
      <c r="B193" s="71">
        <v>22</v>
      </c>
      <c r="C193" s="71">
        <v>44</v>
      </c>
      <c r="D193" s="69" t="str">
        <f t="shared" si="0"/>
        <v>C.22.44</v>
      </c>
      <c r="E193" s="7" t="s">
        <v>294</v>
      </c>
      <c r="F193" s="69" t="s">
        <v>88</v>
      </c>
      <c r="G193" s="72"/>
      <c r="H193" s="72"/>
      <c r="I193" s="72"/>
      <c r="J193" s="70"/>
      <c r="K193" s="72"/>
      <c r="L193" s="7"/>
      <c r="M193" s="307"/>
      <c r="N193" s="307"/>
      <c r="O193" s="307"/>
      <c r="P193" s="307"/>
      <c r="Q193" s="307"/>
      <c r="R193" s="307"/>
      <c r="S193" s="307"/>
      <c r="T193" s="307"/>
      <c r="U193" s="307"/>
      <c r="V193" s="307"/>
      <c r="W193" s="307"/>
      <c r="X193" s="307"/>
      <c r="Y193" s="307"/>
      <c r="Z193" s="307"/>
      <c r="AA193" s="308"/>
      <c r="AB193" s="308"/>
      <c r="AC193" s="308"/>
      <c r="AD193" s="308"/>
      <c r="AE193" s="308"/>
      <c r="AF193" s="308"/>
    </row>
    <row r="194" spans="1:32" ht="15" customHeight="1">
      <c r="A194" s="69" t="s">
        <v>160</v>
      </c>
      <c r="B194" s="71">
        <v>22</v>
      </c>
      <c r="C194" s="71">
        <v>49</v>
      </c>
      <c r="D194" s="69" t="str">
        <f t="shared" si="0"/>
        <v>C.22.49</v>
      </c>
      <c r="E194" s="7" t="s">
        <v>295</v>
      </c>
      <c r="F194" s="69" t="s">
        <v>88</v>
      </c>
      <c r="G194" s="72"/>
      <c r="H194" s="72"/>
      <c r="I194" s="72"/>
      <c r="J194" s="70"/>
      <c r="K194" s="72"/>
      <c r="L194" s="7"/>
      <c r="M194" s="307"/>
      <c r="N194" s="307"/>
      <c r="O194" s="307"/>
      <c r="P194" s="307"/>
      <c r="Q194" s="307"/>
      <c r="R194" s="307"/>
      <c r="S194" s="307"/>
      <c r="T194" s="307"/>
      <c r="U194" s="307"/>
      <c r="V194" s="307"/>
      <c r="W194" s="307"/>
      <c r="X194" s="307"/>
      <c r="Y194" s="307"/>
      <c r="Z194" s="307"/>
      <c r="AA194" s="308"/>
      <c r="AB194" s="308"/>
      <c r="AC194" s="308"/>
      <c r="AD194" s="308"/>
      <c r="AE194" s="308"/>
      <c r="AF194" s="308"/>
    </row>
    <row r="195" spans="1:32" ht="15" customHeight="1">
      <c r="A195" s="69" t="s">
        <v>160</v>
      </c>
      <c r="B195" s="71">
        <v>22</v>
      </c>
      <c r="C195" s="71">
        <v>51</v>
      </c>
      <c r="D195" s="69" t="str">
        <f t="shared" si="0"/>
        <v>C.22.51</v>
      </c>
      <c r="E195" s="7" t="s">
        <v>296</v>
      </c>
      <c r="F195" s="69" t="s">
        <v>88</v>
      </c>
      <c r="G195" s="72"/>
      <c r="H195" s="72"/>
      <c r="I195" s="72"/>
      <c r="J195" s="70"/>
      <c r="K195" s="72"/>
      <c r="L195" s="7"/>
      <c r="M195" s="307"/>
      <c r="N195" s="307"/>
      <c r="O195" s="307"/>
      <c r="P195" s="307"/>
      <c r="Q195" s="307"/>
      <c r="R195" s="307"/>
      <c r="S195" s="307"/>
      <c r="T195" s="307"/>
      <c r="U195" s="307"/>
      <c r="V195" s="307"/>
      <c r="W195" s="307"/>
      <c r="X195" s="307"/>
      <c r="Y195" s="307"/>
      <c r="Z195" s="307"/>
      <c r="AA195" s="308"/>
      <c r="AB195" s="308"/>
      <c r="AC195" s="308"/>
      <c r="AD195" s="308"/>
      <c r="AE195" s="308"/>
      <c r="AF195" s="308"/>
    </row>
    <row r="196" spans="1:32" ht="15" customHeight="1">
      <c r="A196" s="69" t="s">
        <v>160</v>
      </c>
      <c r="B196" s="71">
        <v>22</v>
      </c>
      <c r="C196" s="71">
        <v>69</v>
      </c>
      <c r="D196" s="69" t="str">
        <f t="shared" si="0"/>
        <v>C.22.69</v>
      </c>
      <c r="E196" s="7" t="s">
        <v>297</v>
      </c>
      <c r="F196" s="69" t="s">
        <v>88</v>
      </c>
      <c r="G196" s="72"/>
      <c r="H196" s="72"/>
      <c r="I196" s="72"/>
      <c r="J196" s="70"/>
      <c r="K196" s="72"/>
      <c r="L196" s="7"/>
      <c r="M196" s="307"/>
      <c r="N196" s="307"/>
      <c r="O196" s="307"/>
      <c r="P196" s="307"/>
      <c r="Q196" s="307"/>
      <c r="R196" s="307"/>
      <c r="S196" s="307"/>
      <c r="T196" s="307"/>
      <c r="U196" s="307"/>
      <c r="V196" s="307"/>
      <c r="W196" s="307"/>
      <c r="X196" s="307"/>
      <c r="Y196" s="307"/>
      <c r="Z196" s="307"/>
      <c r="AA196" s="308"/>
      <c r="AB196" s="308"/>
      <c r="AC196" s="308"/>
      <c r="AD196" s="308"/>
      <c r="AE196" s="308"/>
      <c r="AF196" s="308"/>
    </row>
    <row r="197" spans="1:32" ht="15" customHeight="1">
      <c r="A197" s="69" t="s">
        <v>160</v>
      </c>
      <c r="B197" s="69">
        <v>23</v>
      </c>
      <c r="C197" s="69" t="s">
        <v>220</v>
      </c>
      <c r="D197" s="69" t="str">
        <f t="shared" si="0"/>
        <v>C.23.-</v>
      </c>
      <c r="E197" s="7" t="s">
        <v>298</v>
      </c>
      <c r="F197" s="69" t="s">
        <v>222</v>
      </c>
      <c r="G197" s="73" t="s">
        <v>223</v>
      </c>
      <c r="H197" s="14">
        <v>7</v>
      </c>
      <c r="I197" s="14">
        <v>3</v>
      </c>
      <c r="J197" s="69" t="str">
        <f t="shared" ref="J197:J200" si="7">CONCATENATE(H197,".",I197,".")</f>
        <v>7.3.</v>
      </c>
      <c r="K197" s="74" t="s">
        <v>224</v>
      </c>
      <c r="L197" s="15" t="s">
        <v>10</v>
      </c>
      <c r="AA197" s="308"/>
      <c r="AB197" s="308"/>
      <c r="AC197" s="308"/>
      <c r="AD197" s="308"/>
      <c r="AE197" s="308"/>
      <c r="AF197" s="308"/>
    </row>
    <row r="198" spans="1:32" ht="15" customHeight="1">
      <c r="A198" s="69" t="s">
        <v>160</v>
      </c>
      <c r="B198" s="69">
        <v>23</v>
      </c>
      <c r="C198" s="69" t="s">
        <v>220</v>
      </c>
      <c r="D198" s="69" t="str">
        <f t="shared" si="0"/>
        <v>C.23.-</v>
      </c>
      <c r="E198" s="7" t="s">
        <v>298</v>
      </c>
      <c r="F198" s="69" t="s">
        <v>222</v>
      </c>
      <c r="G198" s="73" t="s">
        <v>225</v>
      </c>
      <c r="H198" s="14">
        <v>7</v>
      </c>
      <c r="I198" s="14">
        <v>4</v>
      </c>
      <c r="J198" s="69" t="str">
        <f t="shared" si="7"/>
        <v>7.4.</v>
      </c>
      <c r="K198" s="74" t="s">
        <v>226</v>
      </c>
      <c r="L198" s="15" t="s">
        <v>10</v>
      </c>
      <c r="AA198" s="308"/>
      <c r="AB198" s="308"/>
      <c r="AC198" s="308"/>
      <c r="AD198" s="308"/>
      <c r="AE198" s="308"/>
      <c r="AF198" s="308"/>
    </row>
    <row r="199" spans="1:32" ht="15" customHeight="1">
      <c r="A199" s="69" t="s">
        <v>160</v>
      </c>
      <c r="B199" s="69">
        <v>23</v>
      </c>
      <c r="C199" s="69" t="s">
        <v>220</v>
      </c>
      <c r="D199" s="69" t="str">
        <f t="shared" si="0"/>
        <v>C.23.-</v>
      </c>
      <c r="E199" s="7" t="s">
        <v>298</v>
      </c>
      <c r="F199" s="69" t="s">
        <v>222</v>
      </c>
      <c r="G199" s="73" t="s">
        <v>227</v>
      </c>
      <c r="H199" s="14">
        <v>7</v>
      </c>
      <c r="I199" s="14">
        <v>5</v>
      </c>
      <c r="J199" s="69" t="str">
        <f t="shared" si="7"/>
        <v>7.5.</v>
      </c>
      <c r="K199" s="74" t="s">
        <v>228</v>
      </c>
      <c r="L199" s="15" t="s">
        <v>10</v>
      </c>
      <c r="AA199" s="308"/>
      <c r="AB199" s="308"/>
      <c r="AC199" s="308"/>
      <c r="AD199" s="308"/>
      <c r="AE199" s="308"/>
      <c r="AF199" s="308"/>
    </row>
    <row r="200" spans="1:32" ht="15" customHeight="1">
      <c r="A200" s="69" t="s">
        <v>160</v>
      </c>
      <c r="B200" s="69">
        <v>23</v>
      </c>
      <c r="C200" s="69" t="s">
        <v>220</v>
      </c>
      <c r="D200" s="69" t="str">
        <f t="shared" si="0"/>
        <v>C.23.-</v>
      </c>
      <c r="E200" s="7" t="s">
        <v>298</v>
      </c>
      <c r="F200" s="69" t="s">
        <v>222</v>
      </c>
      <c r="G200" s="73" t="s">
        <v>229</v>
      </c>
      <c r="H200" s="14">
        <v>7</v>
      </c>
      <c r="I200" s="14">
        <v>6</v>
      </c>
      <c r="J200" s="69" t="str">
        <f t="shared" si="7"/>
        <v>7.6.</v>
      </c>
      <c r="K200" s="74" t="s">
        <v>230</v>
      </c>
      <c r="L200" s="15" t="s">
        <v>10</v>
      </c>
      <c r="AA200" s="308"/>
      <c r="AB200" s="308"/>
      <c r="AC200" s="308"/>
      <c r="AD200" s="308"/>
      <c r="AE200" s="308"/>
      <c r="AF200" s="308"/>
    </row>
    <row r="201" spans="1:32" ht="15" customHeight="1">
      <c r="A201" s="69" t="s">
        <v>160</v>
      </c>
      <c r="B201" s="71">
        <v>23</v>
      </c>
      <c r="C201" s="71">
        <v>11</v>
      </c>
      <c r="D201" s="69" t="str">
        <f t="shared" si="0"/>
        <v>C.23.11</v>
      </c>
      <c r="E201" s="7" t="s">
        <v>299</v>
      </c>
      <c r="F201" s="69" t="s">
        <v>88</v>
      </c>
      <c r="G201" s="72"/>
      <c r="H201" s="72"/>
      <c r="I201" s="72"/>
      <c r="J201" s="70"/>
      <c r="K201" s="72"/>
      <c r="L201" s="7"/>
      <c r="M201" s="307"/>
      <c r="N201" s="307"/>
      <c r="O201" s="307"/>
      <c r="P201" s="307"/>
      <c r="Q201" s="307"/>
      <c r="R201" s="307"/>
      <c r="S201" s="307"/>
      <c r="T201" s="307"/>
      <c r="U201" s="307"/>
      <c r="V201" s="307"/>
      <c r="W201" s="307"/>
      <c r="X201" s="307"/>
      <c r="Y201" s="307"/>
      <c r="Z201" s="307"/>
      <c r="AA201" s="308"/>
      <c r="AB201" s="308"/>
      <c r="AC201" s="308"/>
      <c r="AD201" s="308"/>
      <c r="AE201" s="308"/>
      <c r="AF201" s="308"/>
    </row>
    <row r="202" spans="1:32" ht="15" customHeight="1">
      <c r="A202" s="69" t="s">
        <v>160</v>
      </c>
      <c r="B202" s="71">
        <v>23</v>
      </c>
      <c r="C202" s="71">
        <v>11</v>
      </c>
      <c r="D202" s="69" t="str">
        <f t="shared" si="0"/>
        <v>C.23.11</v>
      </c>
      <c r="E202" s="7" t="s">
        <v>299</v>
      </c>
      <c r="F202" s="69" t="s">
        <v>88</v>
      </c>
      <c r="G202" s="72"/>
      <c r="H202" s="72"/>
      <c r="I202" s="72"/>
      <c r="J202" s="70"/>
      <c r="K202" s="72"/>
      <c r="L202" s="7"/>
      <c r="M202" s="307"/>
      <c r="N202" s="307"/>
      <c r="O202" s="307"/>
      <c r="P202" s="307"/>
      <c r="Q202" s="307"/>
      <c r="R202" s="307"/>
      <c r="S202" s="307"/>
      <c r="T202" s="307"/>
      <c r="U202" s="307"/>
      <c r="V202" s="307"/>
      <c r="W202" s="307"/>
      <c r="X202" s="307"/>
      <c r="Y202" s="307"/>
      <c r="Z202" s="307"/>
      <c r="AA202" s="308"/>
      <c r="AB202" s="308"/>
      <c r="AC202" s="308"/>
      <c r="AD202" s="308"/>
      <c r="AE202" s="308"/>
      <c r="AF202" s="308"/>
    </row>
    <row r="203" spans="1:32" ht="15" customHeight="1">
      <c r="A203" s="69" t="s">
        <v>160</v>
      </c>
      <c r="B203" s="69">
        <v>23</v>
      </c>
      <c r="C203" s="69">
        <v>11</v>
      </c>
      <c r="D203" s="69" t="str">
        <f t="shared" si="0"/>
        <v>C.23.11</v>
      </c>
      <c r="E203" s="7" t="s">
        <v>299</v>
      </c>
      <c r="F203" s="69" t="s">
        <v>222</v>
      </c>
      <c r="G203" s="73" t="s">
        <v>235</v>
      </c>
      <c r="H203" s="14">
        <v>3</v>
      </c>
      <c r="I203" s="14">
        <v>5</v>
      </c>
      <c r="J203" s="69" t="str">
        <f>CONCATENATE(H203,".",I203,".")</f>
        <v>3.5.</v>
      </c>
      <c r="K203" s="74" t="s">
        <v>236</v>
      </c>
      <c r="L203" s="15" t="s">
        <v>10</v>
      </c>
      <c r="AA203" s="308"/>
      <c r="AB203" s="308"/>
      <c r="AC203" s="308"/>
      <c r="AD203" s="308"/>
      <c r="AE203" s="308"/>
      <c r="AF203" s="308"/>
    </row>
    <row r="204" spans="1:32" ht="15" customHeight="1">
      <c r="A204" s="69" t="s">
        <v>160</v>
      </c>
      <c r="B204" s="71">
        <v>23</v>
      </c>
      <c r="C204" s="71">
        <v>12</v>
      </c>
      <c r="D204" s="69" t="str">
        <f t="shared" si="0"/>
        <v>C.23.12</v>
      </c>
      <c r="E204" s="7" t="s">
        <v>300</v>
      </c>
      <c r="F204" s="69" t="s">
        <v>88</v>
      </c>
      <c r="G204" s="72"/>
      <c r="H204" s="72"/>
      <c r="I204" s="72"/>
      <c r="J204" s="70"/>
      <c r="K204" s="72"/>
      <c r="L204" s="7"/>
      <c r="M204" s="307"/>
      <c r="N204" s="307"/>
      <c r="O204" s="307"/>
      <c r="P204" s="307"/>
      <c r="Q204" s="307"/>
      <c r="R204" s="307"/>
      <c r="S204" s="307"/>
      <c r="T204" s="307"/>
      <c r="U204" s="307"/>
      <c r="V204" s="307"/>
      <c r="W204" s="307"/>
      <c r="X204" s="307"/>
      <c r="Y204" s="307"/>
      <c r="Z204" s="307"/>
      <c r="AA204" s="308"/>
      <c r="AB204" s="308"/>
      <c r="AC204" s="308"/>
      <c r="AD204" s="308"/>
      <c r="AE204" s="308"/>
      <c r="AF204" s="308"/>
    </row>
    <row r="205" spans="1:32" ht="15" customHeight="1">
      <c r="A205" s="69" t="s">
        <v>160</v>
      </c>
      <c r="B205" s="71">
        <v>23</v>
      </c>
      <c r="C205" s="71">
        <v>12</v>
      </c>
      <c r="D205" s="69" t="str">
        <f t="shared" si="0"/>
        <v>C.23.12</v>
      </c>
      <c r="E205" s="7" t="s">
        <v>300</v>
      </c>
      <c r="F205" s="69" t="s">
        <v>88</v>
      </c>
      <c r="G205" s="72"/>
      <c r="H205" s="72"/>
      <c r="I205" s="72"/>
      <c r="J205" s="70"/>
      <c r="K205" s="72"/>
      <c r="L205" s="7"/>
      <c r="M205" s="307"/>
      <c r="N205" s="307"/>
      <c r="O205" s="307"/>
      <c r="P205" s="307"/>
      <c r="Q205" s="307"/>
      <c r="R205" s="307"/>
      <c r="S205" s="307"/>
      <c r="T205" s="307"/>
      <c r="U205" s="307"/>
      <c r="V205" s="307"/>
      <c r="W205" s="307"/>
      <c r="X205" s="307"/>
      <c r="Y205" s="307"/>
      <c r="Z205" s="307"/>
      <c r="AA205" s="308"/>
      <c r="AB205" s="308"/>
      <c r="AC205" s="308"/>
      <c r="AD205" s="308"/>
      <c r="AE205" s="308"/>
      <c r="AF205" s="308"/>
    </row>
    <row r="206" spans="1:32" ht="15" customHeight="1">
      <c r="A206" s="69" t="s">
        <v>160</v>
      </c>
      <c r="B206" s="71">
        <v>23</v>
      </c>
      <c r="C206" s="71">
        <v>13</v>
      </c>
      <c r="D206" s="69" t="str">
        <f t="shared" si="0"/>
        <v>C.23.13</v>
      </c>
      <c r="E206" s="7" t="s">
        <v>301</v>
      </c>
      <c r="F206" s="69" t="s">
        <v>88</v>
      </c>
      <c r="G206" s="72"/>
      <c r="H206" s="72"/>
      <c r="I206" s="72"/>
      <c r="J206" s="70"/>
      <c r="K206" s="72"/>
      <c r="L206" s="7"/>
      <c r="M206" s="307"/>
      <c r="N206" s="307"/>
      <c r="O206" s="307"/>
      <c r="P206" s="307"/>
      <c r="Q206" s="307"/>
      <c r="R206" s="307"/>
      <c r="S206" s="307"/>
      <c r="T206" s="307"/>
      <c r="U206" s="307"/>
      <c r="V206" s="307"/>
      <c r="W206" s="307"/>
      <c r="X206" s="307"/>
      <c r="Y206" s="307"/>
      <c r="Z206" s="307"/>
      <c r="AA206" s="308"/>
      <c r="AB206" s="308"/>
      <c r="AC206" s="308"/>
      <c r="AD206" s="308"/>
      <c r="AE206" s="308"/>
      <c r="AF206" s="308"/>
    </row>
    <row r="207" spans="1:32" ht="15" customHeight="1">
      <c r="A207" s="69" t="s">
        <v>160</v>
      </c>
      <c r="B207" s="71">
        <v>23</v>
      </c>
      <c r="C207" s="71">
        <v>13</v>
      </c>
      <c r="D207" s="69" t="str">
        <f t="shared" si="0"/>
        <v>C.23.13</v>
      </c>
      <c r="E207" s="7" t="s">
        <v>301</v>
      </c>
      <c r="F207" s="69" t="s">
        <v>88</v>
      </c>
      <c r="G207" s="72"/>
      <c r="H207" s="72"/>
      <c r="I207" s="72"/>
      <c r="J207" s="70"/>
      <c r="K207" s="72"/>
      <c r="L207" s="7"/>
      <c r="M207" s="307"/>
      <c r="N207" s="307"/>
      <c r="O207" s="307"/>
      <c r="P207" s="307"/>
      <c r="Q207" s="307"/>
      <c r="R207" s="307"/>
      <c r="S207" s="307"/>
      <c r="T207" s="307"/>
      <c r="U207" s="307"/>
      <c r="V207" s="307"/>
      <c r="W207" s="307"/>
      <c r="X207" s="307"/>
      <c r="Y207" s="307"/>
      <c r="Z207" s="307"/>
      <c r="AA207" s="308"/>
      <c r="AB207" s="308"/>
      <c r="AC207" s="308"/>
      <c r="AD207" s="308"/>
      <c r="AE207" s="308"/>
      <c r="AF207" s="308"/>
    </row>
    <row r="208" spans="1:32" ht="15" customHeight="1">
      <c r="A208" s="69" t="s">
        <v>160</v>
      </c>
      <c r="B208" s="71">
        <v>23</v>
      </c>
      <c r="C208" s="71">
        <v>14</v>
      </c>
      <c r="D208" s="69" t="str">
        <f t="shared" si="0"/>
        <v>C.23.14</v>
      </c>
      <c r="E208" s="7" t="s">
        <v>302</v>
      </c>
      <c r="F208" s="69" t="s">
        <v>88</v>
      </c>
      <c r="G208" s="72"/>
      <c r="H208" s="72"/>
      <c r="I208" s="72"/>
      <c r="J208" s="70"/>
      <c r="K208" s="72"/>
      <c r="L208" s="7"/>
      <c r="M208" s="307"/>
      <c r="N208" s="307"/>
      <c r="O208" s="307"/>
      <c r="P208" s="307"/>
      <c r="Q208" s="307"/>
      <c r="R208" s="307"/>
      <c r="S208" s="307"/>
      <c r="T208" s="307"/>
      <c r="U208" s="307"/>
      <c r="V208" s="307"/>
      <c r="W208" s="307"/>
      <c r="X208" s="307"/>
      <c r="Y208" s="307"/>
      <c r="Z208" s="307"/>
      <c r="AA208" s="308"/>
      <c r="AB208" s="308"/>
      <c r="AC208" s="308"/>
      <c r="AD208" s="308"/>
      <c r="AE208" s="308"/>
      <c r="AF208" s="308"/>
    </row>
    <row r="209" spans="1:32" ht="15" customHeight="1">
      <c r="A209" s="69" t="s">
        <v>160</v>
      </c>
      <c r="B209" s="71">
        <v>23</v>
      </c>
      <c r="C209" s="71">
        <v>14</v>
      </c>
      <c r="D209" s="69" t="str">
        <f t="shared" si="0"/>
        <v>C.23.14</v>
      </c>
      <c r="E209" s="7" t="s">
        <v>302</v>
      </c>
      <c r="F209" s="69" t="s">
        <v>88</v>
      </c>
      <c r="G209" s="72"/>
      <c r="H209" s="72"/>
      <c r="I209" s="72"/>
      <c r="J209" s="70"/>
      <c r="K209" s="72"/>
      <c r="L209" s="7"/>
      <c r="M209" s="307"/>
      <c r="N209" s="307"/>
      <c r="O209" s="307"/>
      <c r="P209" s="307"/>
      <c r="Q209" s="307"/>
      <c r="R209" s="307"/>
      <c r="S209" s="307"/>
      <c r="T209" s="307"/>
      <c r="U209" s="307"/>
      <c r="V209" s="307"/>
      <c r="W209" s="307"/>
      <c r="X209" s="307"/>
      <c r="Y209" s="307"/>
      <c r="Z209" s="307"/>
      <c r="AA209" s="308"/>
      <c r="AB209" s="308"/>
      <c r="AC209" s="308"/>
      <c r="AD209" s="308"/>
      <c r="AE209" s="308"/>
      <c r="AF209" s="308"/>
    </row>
    <row r="210" spans="1:32" ht="15" customHeight="1">
      <c r="A210" s="69" t="s">
        <v>160</v>
      </c>
      <c r="B210" s="71">
        <v>23</v>
      </c>
      <c r="C210" s="71">
        <v>19</v>
      </c>
      <c r="D210" s="69" t="str">
        <f t="shared" si="0"/>
        <v>C.23.19</v>
      </c>
      <c r="E210" s="7" t="s">
        <v>303</v>
      </c>
      <c r="F210" s="69" t="s">
        <v>88</v>
      </c>
      <c r="G210" s="72"/>
      <c r="H210" s="72"/>
      <c r="I210" s="72"/>
      <c r="J210" s="70"/>
      <c r="K210" s="72"/>
      <c r="L210" s="7"/>
      <c r="M210" s="307"/>
      <c r="N210" s="307"/>
      <c r="O210" s="307"/>
      <c r="P210" s="307"/>
      <c r="Q210" s="307"/>
      <c r="R210" s="307"/>
      <c r="S210" s="307"/>
      <c r="T210" s="307"/>
      <c r="U210" s="307"/>
      <c r="V210" s="307"/>
      <c r="W210" s="307"/>
      <c r="X210" s="307"/>
      <c r="Y210" s="307"/>
      <c r="Z210" s="307"/>
      <c r="AA210" s="308"/>
      <c r="AB210" s="308"/>
      <c r="AC210" s="308"/>
      <c r="AD210" s="308"/>
      <c r="AE210" s="308"/>
      <c r="AF210" s="308"/>
    </row>
    <row r="211" spans="1:32" ht="15" customHeight="1">
      <c r="A211" s="69" t="s">
        <v>160</v>
      </c>
      <c r="B211" s="71">
        <v>23</v>
      </c>
      <c r="C211" s="71">
        <v>19</v>
      </c>
      <c r="D211" s="69" t="str">
        <f t="shared" si="0"/>
        <v>C.23.19</v>
      </c>
      <c r="E211" s="7" t="s">
        <v>303</v>
      </c>
      <c r="F211" s="69" t="s">
        <v>88</v>
      </c>
      <c r="G211" s="72"/>
      <c r="H211" s="72"/>
      <c r="I211" s="72"/>
      <c r="J211" s="70"/>
      <c r="K211" s="72"/>
      <c r="L211" s="7"/>
      <c r="M211" s="307"/>
      <c r="N211" s="307"/>
      <c r="O211" s="307"/>
      <c r="P211" s="307"/>
      <c r="Q211" s="307"/>
      <c r="R211" s="307"/>
      <c r="S211" s="307"/>
      <c r="T211" s="307"/>
      <c r="U211" s="307"/>
      <c r="V211" s="307"/>
      <c r="W211" s="307"/>
      <c r="X211" s="307"/>
      <c r="Y211" s="307"/>
      <c r="Z211" s="307"/>
      <c r="AA211" s="308"/>
      <c r="AB211" s="308"/>
      <c r="AC211" s="308"/>
      <c r="AD211" s="308"/>
      <c r="AE211" s="308"/>
      <c r="AF211" s="308"/>
    </row>
    <row r="212" spans="1:32" ht="15" customHeight="1">
      <c r="A212" s="69" t="s">
        <v>160</v>
      </c>
      <c r="B212" s="71">
        <v>23</v>
      </c>
      <c r="C212" s="71">
        <v>20</v>
      </c>
      <c r="D212" s="69" t="str">
        <f t="shared" si="0"/>
        <v>C.23.20</v>
      </c>
      <c r="E212" s="7" t="s">
        <v>304</v>
      </c>
      <c r="F212" s="69" t="s">
        <v>88</v>
      </c>
      <c r="G212" s="72"/>
      <c r="H212" s="72"/>
      <c r="I212" s="72"/>
      <c r="J212" s="70"/>
      <c r="K212" s="72"/>
      <c r="L212" s="7"/>
      <c r="M212" s="307"/>
      <c r="N212" s="307"/>
      <c r="O212" s="307"/>
      <c r="P212" s="307"/>
      <c r="Q212" s="307"/>
      <c r="R212" s="307"/>
      <c r="S212" s="307"/>
      <c r="T212" s="307"/>
      <c r="U212" s="307"/>
      <c r="V212" s="307"/>
      <c r="W212" s="307"/>
      <c r="X212" s="307"/>
      <c r="Y212" s="307"/>
      <c r="Z212" s="307"/>
      <c r="AA212" s="308"/>
      <c r="AB212" s="308"/>
      <c r="AC212" s="308"/>
      <c r="AD212" s="308"/>
      <c r="AE212" s="308"/>
      <c r="AF212" s="308"/>
    </row>
    <row r="213" spans="1:32" ht="15" customHeight="1">
      <c r="A213" s="69" t="s">
        <v>160</v>
      </c>
      <c r="B213" s="71">
        <v>23</v>
      </c>
      <c r="C213" s="71">
        <v>20</v>
      </c>
      <c r="D213" s="69" t="str">
        <f t="shared" si="0"/>
        <v>C.23.20</v>
      </c>
      <c r="E213" s="7" t="s">
        <v>304</v>
      </c>
      <c r="F213" s="69" t="s">
        <v>88</v>
      </c>
      <c r="G213" s="72"/>
      <c r="H213" s="72"/>
      <c r="I213" s="72"/>
      <c r="J213" s="70"/>
      <c r="K213" s="72"/>
      <c r="L213" s="7"/>
      <c r="M213" s="307"/>
      <c r="N213" s="307"/>
      <c r="O213" s="307"/>
      <c r="P213" s="307"/>
      <c r="Q213" s="307"/>
      <c r="R213" s="307"/>
      <c r="S213" s="307"/>
      <c r="T213" s="307"/>
      <c r="U213" s="307"/>
      <c r="V213" s="307"/>
      <c r="W213" s="307"/>
      <c r="X213" s="307"/>
      <c r="Y213" s="307"/>
      <c r="Z213" s="307"/>
      <c r="AA213" s="308"/>
      <c r="AB213" s="308"/>
      <c r="AC213" s="308"/>
      <c r="AD213" s="308"/>
      <c r="AE213" s="308"/>
      <c r="AF213" s="308"/>
    </row>
    <row r="214" spans="1:32" ht="15" customHeight="1">
      <c r="A214" s="69" t="s">
        <v>160</v>
      </c>
      <c r="B214" s="69">
        <v>23</v>
      </c>
      <c r="C214" s="69">
        <v>20</v>
      </c>
      <c r="D214" s="69" t="str">
        <f t="shared" si="0"/>
        <v>C.23.20</v>
      </c>
      <c r="E214" s="7" t="s">
        <v>304</v>
      </c>
      <c r="F214" s="69" t="s">
        <v>222</v>
      </c>
      <c r="G214" s="73" t="s">
        <v>235</v>
      </c>
      <c r="H214" s="14">
        <v>3</v>
      </c>
      <c r="I214" s="14">
        <v>5</v>
      </c>
      <c r="J214" s="69" t="str">
        <f>CONCATENATE(H214,".",I214,".")</f>
        <v>3.5.</v>
      </c>
      <c r="K214" s="74" t="s">
        <v>236</v>
      </c>
      <c r="L214" s="15" t="s">
        <v>10</v>
      </c>
      <c r="AA214" s="308"/>
      <c r="AB214" s="308"/>
      <c r="AC214" s="308"/>
      <c r="AD214" s="308"/>
      <c r="AE214" s="308"/>
      <c r="AF214" s="308"/>
    </row>
    <row r="215" spans="1:32" ht="15" customHeight="1">
      <c r="A215" s="69" t="s">
        <v>160</v>
      </c>
      <c r="B215" s="71">
        <v>23</v>
      </c>
      <c r="C215" s="71">
        <v>31</v>
      </c>
      <c r="D215" s="69" t="str">
        <f t="shared" si="0"/>
        <v>C.23.31</v>
      </c>
      <c r="E215" s="7" t="s">
        <v>305</v>
      </c>
      <c r="F215" s="69" t="s">
        <v>88</v>
      </c>
      <c r="G215" s="72"/>
      <c r="H215" s="72"/>
      <c r="I215" s="72"/>
      <c r="J215" s="70"/>
      <c r="K215" s="72"/>
      <c r="L215" s="7"/>
      <c r="M215" s="307"/>
      <c r="N215" s="307"/>
      <c r="O215" s="307"/>
      <c r="P215" s="307"/>
      <c r="Q215" s="307"/>
      <c r="R215" s="307"/>
      <c r="S215" s="307"/>
      <c r="T215" s="307"/>
      <c r="U215" s="307"/>
      <c r="V215" s="307"/>
      <c r="W215" s="307"/>
      <c r="X215" s="307"/>
      <c r="Y215" s="307"/>
      <c r="Z215" s="307"/>
      <c r="AA215" s="308"/>
      <c r="AB215" s="308"/>
      <c r="AC215" s="308"/>
      <c r="AD215" s="308"/>
      <c r="AE215" s="308"/>
      <c r="AF215" s="308"/>
    </row>
    <row r="216" spans="1:32" ht="15" customHeight="1">
      <c r="A216" s="69" t="s">
        <v>160</v>
      </c>
      <c r="B216" s="69">
        <v>23</v>
      </c>
      <c r="C216" s="69">
        <v>31</v>
      </c>
      <c r="D216" s="69" t="str">
        <f t="shared" si="0"/>
        <v>C.23.31</v>
      </c>
      <c r="E216" s="7" t="s">
        <v>305</v>
      </c>
      <c r="F216" s="69" t="s">
        <v>222</v>
      </c>
      <c r="G216" s="73" t="s">
        <v>235</v>
      </c>
      <c r="H216" s="14">
        <v>3</v>
      </c>
      <c r="I216" s="14">
        <v>5</v>
      </c>
      <c r="J216" s="69" t="str">
        <f>CONCATENATE(H216,".",I216,".")</f>
        <v>3.5.</v>
      </c>
      <c r="K216" s="74" t="s">
        <v>236</v>
      </c>
      <c r="L216" s="15" t="s">
        <v>10</v>
      </c>
      <c r="AA216" s="308"/>
      <c r="AB216" s="308"/>
      <c r="AC216" s="308"/>
      <c r="AD216" s="308"/>
      <c r="AE216" s="308"/>
      <c r="AF216" s="308"/>
    </row>
    <row r="217" spans="1:32" ht="15" customHeight="1">
      <c r="A217" s="69" t="s">
        <v>160</v>
      </c>
      <c r="B217" s="71">
        <v>23</v>
      </c>
      <c r="C217" s="71">
        <v>32</v>
      </c>
      <c r="D217" s="69" t="str">
        <f t="shared" si="0"/>
        <v>C.23.32</v>
      </c>
      <c r="E217" s="7" t="s">
        <v>306</v>
      </c>
      <c r="F217" s="69" t="s">
        <v>88</v>
      </c>
      <c r="G217" s="72"/>
      <c r="H217" s="72"/>
      <c r="I217" s="72"/>
      <c r="J217" s="70"/>
      <c r="K217" s="72"/>
      <c r="L217" s="7"/>
      <c r="M217" s="307"/>
      <c r="N217" s="307"/>
      <c r="O217" s="307"/>
      <c r="P217" s="307"/>
      <c r="Q217" s="307"/>
      <c r="R217" s="307"/>
      <c r="S217" s="307"/>
      <c r="T217" s="307"/>
      <c r="U217" s="307"/>
      <c r="V217" s="307"/>
      <c r="W217" s="307"/>
      <c r="X217" s="307"/>
      <c r="Y217" s="307"/>
      <c r="Z217" s="307"/>
      <c r="AA217" s="308"/>
      <c r="AB217" s="308"/>
      <c r="AC217" s="308"/>
      <c r="AD217" s="308"/>
      <c r="AE217" s="308"/>
      <c r="AF217" s="308"/>
    </row>
    <row r="218" spans="1:32" ht="15" customHeight="1">
      <c r="A218" s="69" t="s">
        <v>160</v>
      </c>
      <c r="B218" s="69">
        <v>23</v>
      </c>
      <c r="C218" s="69">
        <v>32</v>
      </c>
      <c r="D218" s="69" t="str">
        <f t="shared" si="0"/>
        <v>C.23.32</v>
      </c>
      <c r="E218" s="7" t="s">
        <v>306</v>
      </c>
      <c r="F218" s="69" t="s">
        <v>222</v>
      </c>
      <c r="G218" s="73" t="s">
        <v>235</v>
      </c>
      <c r="H218" s="14">
        <v>3</v>
      </c>
      <c r="I218" s="14">
        <v>5</v>
      </c>
      <c r="J218" s="69" t="str">
        <f>CONCATENATE(H218,".",I218,".")</f>
        <v>3.5.</v>
      </c>
      <c r="K218" s="74" t="s">
        <v>236</v>
      </c>
      <c r="L218" s="15" t="s">
        <v>10</v>
      </c>
      <c r="AA218" s="308"/>
      <c r="AB218" s="308"/>
      <c r="AC218" s="308"/>
      <c r="AD218" s="308"/>
      <c r="AE218" s="308"/>
      <c r="AF218" s="308"/>
    </row>
    <row r="219" spans="1:32" ht="15" customHeight="1">
      <c r="A219" s="69" t="s">
        <v>160</v>
      </c>
      <c r="B219" s="71">
        <v>23</v>
      </c>
      <c r="C219" s="71">
        <v>41</v>
      </c>
      <c r="D219" s="69" t="str">
        <f t="shared" si="0"/>
        <v>C.23.41</v>
      </c>
      <c r="E219" s="7" t="s">
        <v>307</v>
      </c>
      <c r="F219" s="69" t="s">
        <v>88</v>
      </c>
      <c r="G219" s="72"/>
      <c r="H219" s="72"/>
      <c r="I219" s="72"/>
      <c r="J219" s="70"/>
      <c r="K219" s="72"/>
      <c r="L219" s="7"/>
      <c r="M219" s="307"/>
      <c r="N219" s="307"/>
      <c r="O219" s="307"/>
      <c r="P219" s="307"/>
      <c r="Q219" s="307"/>
      <c r="R219" s="307"/>
      <c r="S219" s="307"/>
      <c r="T219" s="307"/>
      <c r="U219" s="307"/>
      <c r="V219" s="307"/>
      <c r="W219" s="307"/>
      <c r="X219" s="307"/>
      <c r="Y219" s="307"/>
      <c r="Z219" s="307"/>
      <c r="AA219" s="308"/>
      <c r="AB219" s="308"/>
      <c r="AC219" s="308"/>
      <c r="AD219" s="308"/>
      <c r="AE219" s="308"/>
      <c r="AF219" s="308"/>
    </row>
    <row r="220" spans="1:32" ht="15" customHeight="1">
      <c r="A220" s="69" t="s">
        <v>160</v>
      </c>
      <c r="B220" s="71">
        <v>23</v>
      </c>
      <c r="C220" s="71">
        <v>42</v>
      </c>
      <c r="D220" s="69" t="str">
        <f t="shared" si="0"/>
        <v>C.23.42</v>
      </c>
      <c r="E220" s="7" t="s">
        <v>308</v>
      </c>
      <c r="F220" s="69" t="s">
        <v>88</v>
      </c>
      <c r="G220" s="72"/>
      <c r="H220" s="72"/>
      <c r="I220" s="72"/>
      <c r="J220" s="70"/>
      <c r="K220" s="72"/>
      <c r="L220" s="7"/>
      <c r="M220" s="307"/>
      <c r="N220" s="307"/>
      <c r="O220" s="307"/>
      <c r="P220" s="307"/>
      <c r="Q220" s="307"/>
      <c r="R220" s="307"/>
      <c r="S220" s="307"/>
      <c r="T220" s="307"/>
      <c r="U220" s="307"/>
      <c r="V220" s="307"/>
      <c r="W220" s="307"/>
      <c r="X220" s="307"/>
      <c r="Y220" s="307"/>
      <c r="Z220" s="307"/>
      <c r="AA220" s="308"/>
      <c r="AB220" s="308"/>
      <c r="AC220" s="308"/>
      <c r="AD220" s="308"/>
      <c r="AE220" s="308"/>
      <c r="AF220" s="308"/>
    </row>
    <row r="221" spans="1:32" ht="15" customHeight="1">
      <c r="A221" s="69" t="s">
        <v>160</v>
      </c>
      <c r="B221" s="71">
        <v>23</v>
      </c>
      <c r="C221" s="71">
        <v>43</v>
      </c>
      <c r="D221" s="69" t="str">
        <f t="shared" si="0"/>
        <v>C.23.43</v>
      </c>
      <c r="E221" s="7" t="s">
        <v>309</v>
      </c>
      <c r="F221" s="69" t="s">
        <v>88</v>
      </c>
      <c r="G221" s="72"/>
      <c r="H221" s="72"/>
      <c r="I221" s="72"/>
      <c r="J221" s="70"/>
      <c r="K221" s="72"/>
      <c r="L221" s="7"/>
      <c r="M221" s="307"/>
      <c r="N221" s="307"/>
      <c r="O221" s="307"/>
      <c r="P221" s="307"/>
      <c r="Q221" s="307"/>
      <c r="R221" s="307"/>
      <c r="S221" s="307"/>
      <c r="T221" s="307"/>
      <c r="U221" s="307"/>
      <c r="V221" s="307"/>
      <c r="W221" s="307"/>
      <c r="X221" s="307"/>
      <c r="Y221" s="307"/>
      <c r="Z221" s="307"/>
      <c r="AA221" s="308"/>
      <c r="AB221" s="308"/>
      <c r="AC221" s="308"/>
      <c r="AD221" s="308"/>
      <c r="AE221" s="308"/>
      <c r="AF221" s="308"/>
    </row>
    <row r="222" spans="1:32" ht="15" customHeight="1">
      <c r="A222" s="69" t="s">
        <v>160</v>
      </c>
      <c r="B222" s="69">
        <v>23</v>
      </c>
      <c r="C222" s="69">
        <v>43</v>
      </c>
      <c r="D222" s="69" t="str">
        <f t="shared" si="0"/>
        <v>C.23.43</v>
      </c>
      <c r="E222" s="7" t="s">
        <v>309</v>
      </c>
      <c r="F222" s="69" t="s">
        <v>222</v>
      </c>
      <c r="G222" s="73" t="s">
        <v>235</v>
      </c>
      <c r="H222" s="14">
        <v>3</v>
      </c>
      <c r="I222" s="14">
        <v>5</v>
      </c>
      <c r="J222" s="69" t="str">
        <f t="shared" ref="J222:J223" si="8">CONCATENATE(H222,".",I222,".")</f>
        <v>3.5.</v>
      </c>
      <c r="K222" s="74" t="s">
        <v>236</v>
      </c>
      <c r="L222" s="15" t="s">
        <v>10</v>
      </c>
      <c r="AA222" s="308"/>
      <c r="AB222" s="308"/>
      <c r="AC222" s="308"/>
      <c r="AD222" s="308"/>
      <c r="AE222" s="308"/>
      <c r="AF222" s="308"/>
    </row>
    <row r="223" spans="1:32" ht="15" customHeight="1">
      <c r="A223" s="69" t="s">
        <v>160</v>
      </c>
      <c r="B223" s="69">
        <v>23</v>
      </c>
      <c r="C223" s="69">
        <v>51</v>
      </c>
      <c r="D223" s="69" t="str">
        <f t="shared" si="0"/>
        <v>C.23.51</v>
      </c>
      <c r="E223" s="7" t="s">
        <v>296</v>
      </c>
      <c r="F223" s="69" t="s">
        <v>222</v>
      </c>
      <c r="G223" s="73" t="s">
        <v>310</v>
      </c>
      <c r="H223" s="14">
        <v>3</v>
      </c>
      <c r="I223" s="14">
        <v>7</v>
      </c>
      <c r="J223" s="69" t="str">
        <f t="shared" si="8"/>
        <v>3.7.</v>
      </c>
      <c r="K223" s="14" t="s">
        <v>296</v>
      </c>
      <c r="L223" s="15" t="s">
        <v>10</v>
      </c>
      <c r="AB223" s="308"/>
      <c r="AC223" s="308"/>
      <c r="AD223" s="308"/>
      <c r="AE223" s="308"/>
      <c r="AF223" s="308"/>
    </row>
    <row r="224" spans="1:32" ht="15" customHeight="1">
      <c r="A224" s="69" t="s">
        <v>160</v>
      </c>
      <c r="B224" s="71">
        <v>23</v>
      </c>
      <c r="C224" s="71">
        <v>52</v>
      </c>
      <c r="D224" s="69" t="str">
        <f t="shared" si="0"/>
        <v>C.23.52</v>
      </c>
      <c r="E224" s="7" t="s">
        <v>311</v>
      </c>
      <c r="F224" s="69" t="s">
        <v>88</v>
      </c>
      <c r="G224" s="72"/>
      <c r="H224" s="72"/>
      <c r="I224" s="72"/>
      <c r="J224" s="70"/>
      <c r="K224" s="72"/>
      <c r="L224" s="7"/>
      <c r="M224" s="307"/>
      <c r="N224" s="307"/>
      <c r="O224" s="307"/>
      <c r="P224" s="307"/>
      <c r="Q224" s="307"/>
      <c r="R224" s="307"/>
      <c r="S224" s="307"/>
      <c r="T224" s="307"/>
      <c r="U224" s="307"/>
      <c r="V224" s="307"/>
      <c r="W224" s="307"/>
      <c r="X224" s="307"/>
      <c r="Y224" s="307"/>
      <c r="Z224" s="307"/>
      <c r="AA224" s="308"/>
      <c r="AB224" s="308"/>
      <c r="AC224" s="308"/>
      <c r="AD224" s="308"/>
      <c r="AE224" s="308"/>
      <c r="AF224" s="308"/>
    </row>
    <row r="225" spans="1:32" ht="15" customHeight="1">
      <c r="A225" s="69" t="s">
        <v>160</v>
      </c>
      <c r="B225" s="71">
        <v>23</v>
      </c>
      <c r="C225" s="71">
        <v>61</v>
      </c>
      <c r="D225" s="69" t="str">
        <f t="shared" si="0"/>
        <v>C.23.61</v>
      </c>
      <c r="E225" s="7" t="s">
        <v>312</v>
      </c>
      <c r="F225" s="69" t="s">
        <v>88</v>
      </c>
      <c r="G225" s="72"/>
      <c r="H225" s="72"/>
      <c r="I225" s="72"/>
      <c r="J225" s="70"/>
      <c r="K225" s="72"/>
      <c r="L225" s="7"/>
      <c r="M225" s="307"/>
      <c r="N225" s="307"/>
      <c r="O225" s="307"/>
      <c r="P225" s="307"/>
      <c r="Q225" s="307"/>
      <c r="R225" s="307"/>
      <c r="S225" s="307"/>
      <c r="T225" s="307"/>
      <c r="U225" s="307"/>
      <c r="V225" s="307"/>
      <c r="W225" s="307"/>
      <c r="X225" s="307"/>
      <c r="Y225" s="307"/>
      <c r="Z225" s="307"/>
      <c r="AA225" s="308"/>
      <c r="AB225" s="308"/>
      <c r="AC225" s="308"/>
      <c r="AD225" s="308"/>
      <c r="AE225" s="308"/>
      <c r="AF225" s="308"/>
    </row>
    <row r="226" spans="1:32" ht="15" customHeight="1">
      <c r="A226" s="69" t="s">
        <v>160</v>
      </c>
      <c r="B226" s="69">
        <v>23</v>
      </c>
      <c r="C226" s="69">
        <v>61</v>
      </c>
      <c r="D226" s="69" t="str">
        <f t="shared" si="0"/>
        <v>C.23.61</v>
      </c>
      <c r="E226" s="7" t="s">
        <v>312</v>
      </c>
      <c r="F226" s="69" t="s">
        <v>222</v>
      </c>
      <c r="G226" s="73" t="s">
        <v>235</v>
      </c>
      <c r="H226" s="14">
        <v>3</v>
      </c>
      <c r="I226" s="14">
        <v>5</v>
      </c>
      <c r="J226" s="69" t="str">
        <f>CONCATENATE(H226,".",I226,".")</f>
        <v>3.5.</v>
      </c>
      <c r="K226" s="74" t="s">
        <v>236</v>
      </c>
      <c r="L226" s="15" t="s">
        <v>10</v>
      </c>
      <c r="AA226" s="308"/>
      <c r="AB226" s="308"/>
      <c r="AC226" s="308"/>
      <c r="AD226" s="308"/>
      <c r="AE226" s="308"/>
      <c r="AF226" s="308"/>
    </row>
    <row r="227" spans="1:32" ht="15" customHeight="1">
      <c r="A227" s="69" t="s">
        <v>160</v>
      </c>
      <c r="B227" s="71">
        <v>23</v>
      </c>
      <c r="C227" s="71">
        <v>62</v>
      </c>
      <c r="D227" s="69" t="str">
        <f t="shared" si="0"/>
        <v>C.23.62</v>
      </c>
      <c r="E227" s="7" t="s">
        <v>313</v>
      </c>
      <c r="F227" s="69" t="s">
        <v>88</v>
      </c>
      <c r="G227" s="72"/>
      <c r="H227" s="72"/>
      <c r="I227" s="72"/>
      <c r="J227" s="70"/>
      <c r="K227" s="72"/>
      <c r="L227" s="7"/>
      <c r="M227" s="307"/>
      <c r="N227" s="307"/>
      <c r="O227" s="307"/>
      <c r="P227" s="307"/>
      <c r="Q227" s="307"/>
      <c r="R227" s="307"/>
      <c r="S227" s="307"/>
      <c r="T227" s="307"/>
      <c r="U227" s="307"/>
      <c r="V227" s="307"/>
      <c r="W227" s="307"/>
      <c r="X227" s="307"/>
      <c r="Y227" s="307"/>
      <c r="Z227" s="307"/>
      <c r="AA227" s="308"/>
      <c r="AB227" s="308"/>
      <c r="AC227" s="308"/>
      <c r="AD227" s="308"/>
      <c r="AE227" s="308"/>
      <c r="AF227" s="308"/>
    </row>
    <row r="228" spans="1:32" ht="15" customHeight="1">
      <c r="A228" s="69" t="s">
        <v>160</v>
      </c>
      <c r="B228" s="71">
        <v>23</v>
      </c>
      <c r="C228" s="71">
        <v>63</v>
      </c>
      <c r="D228" s="69" t="str">
        <f t="shared" si="0"/>
        <v>C.23.63</v>
      </c>
      <c r="E228" s="7" t="s">
        <v>314</v>
      </c>
      <c r="F228" s="69" t="s">
        <v>88</v>
      </c>
      <c r="G228" s="72"/>
      <c r="H228" s="72"/>
      <c r="I228" s="72"/>
      <c r="J228" s="70"/>
      <c r="K228" s="72"/>
      <c r="L228" s="7"/>
      <c r="M228" s="307"/>
      <c r="N228" s="307"/>
      <c r="O228" s="307"/>
      <c r="P228" s="307"/>
      <c r="Q228" s="307"/>
      <c r="R228" s="307"/>
      <c r="S228" s="307"/>
      <c r="T228" s="307"/>
      <c r="U228" s="307"/>
      <c r="V228" s="307"/>
      <c r="W228" s="307"/>
      <c r="X228" s="307"/>
      <c r="Y228" s="307"/>
      <c r="Z228" s="307"/>
      <c r="AA228" s="308"/>
      <c r="AB228" s="308"/>
      <c r="AC228" s="308"/>
      <c r="AD228" s="308"/>
      <c r="AE228" s="308"/>
      <c r="AF228" s="308"/>
    </row>
    <row r="229" spans="1:32" ht="15" customHeight="1">
      <c r="A229" s="69" t="s">
        <v>160</v>
      </c>
      <c r="B229" s="71">
        <v>23</v>
      </c>
      <c r="C229" s="71">
        <v>64</v>
      </c>
      <c r="D229" s="69" t="str">
        <f t="shared" si="0"/>
        <v>C.23.64</v>
      </c>
      <c r="E229" s="7" t="s">
        <v>315</v>
      </c>
      <c r="F229" s="69" t="s">
        <v>88</v>
      </c>
      <c r="G229" s="72"/>
      <c r="H229" s="72"/>
      <c r="I229" s="72"/>
      <c r="J229" s="70"/>
      <c r="K229" s="72"/>
      <c r="L229" s="7"/>
      <c r="M229" s="307"/>
      <c r="N229" s="307"/>
      <c r="O229" s="307"/>
      <c r="P229" s="307"/>
      <c r="Q229" s="307"/>
      <c r="R229" s="307"/>
      <c r="S229" s="307"/>
      <c r="T229" s="307"/>
      <c r="U229" s="307"/>
      <c r="V229" s="307"/>
      <c r="W229" s="307"/>
      <c r="X229" s="307"/>
      <c r="Y229" s="307"/>
      <c r="Z229" s="307"/>
      <c r="AA229" s="308"/>
      <c r="AB229" s="308"/>
      <c r="AC229" s="308"/>
      <c r="AD229" s="308"/>
      <c r="AE229" s="308"/>
      <c r="AF229" s="308"/>
    </row>
    <row r="230" spans="1:32" ht="15" customHeight="1">
      <c r="A230" s="69" t="s">
        <v>160</v>
      </c>
      <c r="B230" s="71">
        <v>23</v>
      </c>
      <c r="C230" s="71">
        <v>65</v>
      </c>
      <c r="D230" s="69" t="str">
        <f t="shared" si="0"/>
        <v>C.23.65</v>
      </c>
      <c r="E230" s="7" t="s">
        <v>316</v>
      </c>
      <c r="F230" s="69" t="s">
        <v>88</v>
      </c>
      <c r="G230" s="72"/>
      <c r="H230" s="72"/>
      <c r="I230" s="72"/>
      <c r="J230" s="70"/>
      <c r="K230" s="72"/>
      <c r="L230" s="7"/>
      <c r="M230" s="307"/>
      <c r="N230" s="307"/>
      <c r="O230" s="307"/>
      <c r="P230" s="307"/>
      <c r="Q230" s="307"/>
      <c r="R230" s="307"/>
      <c r="S230" s="307"/>
      <c r="T230" s="307"/>
      <c r="U230" s="307"/>
      <c r="V230" s="307"/>
      <c r="W230" s="307"/>
      <c r="X230" s="307"/>
      <c r="Y230" s="307"/>
      <c r="Z230" s="307"/>
      <c r="AA230" s="308"/>
      <c r="AB230" s="308"/>
      <c r="AC230" s="308"/>
      <c r="AD230" s="308"/>
      <c r="AE230" s="308"/>
      <c r="AF230" s="308"/>
    </row>
    <row r="231" spans="1:32" ht="15" customHeight="1">
      <c r="A231" s="69" t="s">
        <v>160</v>
      </c>
      <c r="B231" s="71">
        <v>23</v>
      </c>
      <c r="C231" s="71">
        <v>70</v>
      </c>
      <c r="D231" s="69" t="str">
        <f t="shared" si="0"/>
        <v>C.23.70</v>
      </c>
      <c r="E231" s="7" t="s">
        <v>317</v>
      </c>
      <c r="F231" s="69" t="s">
        <v>88</v>
      </c>
      <c r="G231" s="72"/>
      <c r="H231" s="72"/>
      <c r="I231" s="72"/>
      <c r="J231" s="70"/>
      <c r="K231" s="72"/>
      <c r="L231" s="7"/>
      <c r="M231" s="307"/>
      <c r="N231" s="307"/>
      <c r="O231" s="307"/>
      <c r="P231" s="307"/>
      <c r="Q231" s="307"/>
      <c r="R231" s="307"/>
      <c r="S231" s="307"/>
      <c r="T231" s="307"/>
      <c r="U231" s="307"/>
      <c r="V231" s="307"/>
      <c r="W231" s="307"/>
      <c r="X231" s="307"/>
      <c r="Y231" s="307"/>
      <c r="Z231" s="307"/>
      <c r="AA231" s="308"/>
      <c r="AB231" s="308"/>
      <c r="AC231" s="308"/>
      <c r="AD231" s="308"/>
      <c r="AE231" s="308"/>
      <c r="AF231" s="308"/>
    </row>
    <row r="232" spans="1:32" ht="15" customHeight="1">
      <c r="A232" s="69" t="s">
        <v>160</v>
      </c>
      <c r="B232" s="71">
        <v>23</v>
      </c>
      <c r="C232" s="71">
        <v>91</v>
      </c>
      <c r="D232" s="69" t="str">
        <f t="shared" si="0"/>
        <v>C.23.91</v>
      </c>
      <c r="E232" s="7" t="s">
        <v>318</v>
      </c>
      <c r="F232" s="69" t="s">
        <v>88</v>
      </c>
      <c r="G232" s="72"/>
      <c r="H232" s="72"/>
      <c r="I232" s="72"/>
      <c r="J232" s="70"/>
      <c r="K232" s="72"/>
      <c r="L232" s="7"/>
      <c r="M232" s="307"/>
      <c r="N232" s="307"/>
      <c r="O232" s="307"/>
      <c r="P232" s="307"/>
      <c r="Q232" s="307"/>
      <c r="R232" s="307"/>
      <c r="S232" s="307"/>
      <c r="T232" s="307"/>
      <c r="U232" s="307"/>
      <c r="V232" s="307"/>
      <c r="W232" s="307"/>
      <c r="X232" s="307"/>
      <c r="Y232" s="307"/>
      <c r="Z232" s="307"/>
      <c r="AA232" s="308"/>
      <c r="AB232" s="308"/>
      <c r="AC232" s="308"/>
      <c r="AD232" s="308"/>
      <c r="AE232" s="308"/>
      <c r="AF232" s="308"/>
    </row>
    <row r="233" spans="1:32" ht="15" customHeight="1">
      <c r="A233" s="69" t="s">
        <v>160</v>
      </c>
      <c r="B233" s="71">
        <v>23</v>
      </c>
      <c r="C233" s="71">
        <v>99</v>
      </c>
      <c r="D233" s="69" t="str">
        <f t="shared" si="0"/>
        <v>C.23.99</v>
      </c>
      <c r="E233" s="7" t="s">
        <v>319</v>
      </c>
      <c r="F233" s="69" t="s">
        <v>88</v>
      </c>
      <c r="G233" s="72"/>
      <c r="H233" s="72"/>
      <c r="I233" s="72"/>
      <c r="J233" s="70"/>
      <c r="K233" s="72"/>
      <c r="L233" s="7"/>
      <c r="M233" s="307"/>
      <c r="N233" s="307"/>
      <c r="O233" s="307"/>
      <c r="P233" s="307"/>
      <c r="Q233" s="307"/>
      <c r="R233" s="307"/>
      <c r="S233" s="307"/>
      <c r="T233" s="307"/>
      <c r="U233" s="307"/>
      <c r="V233" s="307"/>
      <c r="W233" s="307"/>
      <c r="X233" s="307"/>
      <c r="Y233" s="307"/>
      <c r="Z233" s="307"/>
      <c r="AA233" s="308"/>
      <c r="AB233" s="308"/>
      <c r="AC233" s="308"/>
      <c r="AD233" s="308"/>
      <c r="AE233" s="308"/>
      <c r="AF233" s="308"/>
    </row>
    <row r="234" spans="1:32" ht="15" customHeight="1">
      <c r="A234" s="69" t="s">
        <v>160</v>
      </c>
      <c r="B234" s="71">
        <v>24</v>
      </c>
      <c r="C234" s="71">
        <v>10</v>
      </c>
      <c r="D234" s="69" t="str">
        <f t="shared" si="0"/>
        <v>C.24.10</v>
      </c>
      <c r="E234" s="7" t="s">
        <v>320</v>
      </c>
      <c r="F234" s="69" t="s">
        <v>88</v>
      </c>
      <c r="G234" s="72"/>
      <c r="H234" s="72"/>
      <c r="I234" s="72"/>
      <c r="J234" s="70"/>
      <c r="K234" s="72"/>
      <c r="L234" s="7"/>
      <c r="M234" s="307"/>
      <c r="N234" s="307"/>
      <c r="O234" s="307"/>
      <c r="P234" s="307"/>
      <c r="Q234" s="307"/>
      <c r="R234" s="307"/>
      <c r="S234" s="307"/>
      <c r="T234" s="307"/>
      <c r="U234" s="307"/>
      <c r="V234" s="307"/>
      <c r="W234" s="307"/>
      <c r="X234" s="307"/>
      <c r="Y234" s="307"/>
      <c r="Z234" s="307"/>
      <c r="AA234" s="308"/>
      <c r="AB234" s="308"/>
      <c r="AC234" s="308"/>
      <c r="AD234" s="308"/>
      <c r="AE234" s="308"/>
      <c r="AF234" s="308"/>
    </row>
    <row r="235" spans="1:32" ht="15" customHeight="1">
      <c r="A235" s="69" t="s">
        <v>160</v>
      </c>
      <c r="B235" s="69">
        <v>24</v>
      </c>
      <c r="C235" s="69">
        <v>10</v>
      </c>
      <c r="D235" s="69" t="str">
        <f t="shared" si="0"/>
        <v>C.24.10</v>
      </c>
      <c r="E235" s="7" t="s">
        <v>320</v>
      </c>
      <c r="F235" s="69" t="s">
        <v>222</v>
      </c>
      <c r="G235" s="73" t="s">
        <v>321</v>
      </c>
      <c r="H235" s="14">
        <v>3</v>
      </c>
      <c r="I235" s="14">
        <v>9</v>
      </c>
      <c r="J235" s="69" t="str">
        <f>CONCATENATE(H235,".",I235,".")</f>
        <v>3.9.</v>
      </c>
      <c r="K235" s="74" t="s">
        <v>322</v>
      </c>
      <c r="L235" s="15" t="s">
        <v>10</v>
      </c>
      <c r="AA235" s="308"/>
      <c r="AB235" s="308"/>
      <c r="AC235" s="308"/>
      <c r="AD235" s="308"/>
      <c r="AE235" s="308"/>
      <c r="AF235" s="308"/>
    </row>
    <row r="236" spans="1:32" ht="15" customHeight="1">
      <c r="A236" s="69" t="s">
        <v>160</v>
      </c>
      <c r="B236" s="71">
        <v>24</v>
      </c>
      <c r="C236" s="71">
        <v>20</v>
      </c>
      <c r="D236" s="69" t="str">
        <f t="shared" si="0"/>
        <v>C.24.20</v>
      </c>
      <c r="E236" s="7" t="s">
        <v>323</v>
      </c>
      <c r="F236" s="69" t="s">
        <v>88</v>
      </c>
      <c r="G236" s="72"/>
      <c r="H236" s="72"/>
      <c r="I236" s="72"/>
      <c r="J236" s="70"/>
      <c r="K236" s="72"/>
      <c r="L236" s="7"/>
      <c r="M236" s="307"/>
      <c r="N236" s="307"/>
      <c r="O236" s="307"/>
      <c r="P236" s="307"/>
      <c r="Q236" s="307"/>
      <c r="R236" s="307"/>
      <c r="S236" s="307"/>
      <c r="T236" s="307"/>
      <c r="U236" s="307"/>
      <c r="V236" s="307"/>
      <c r="W236" s="307"/>
      <c r="X236" s="307"/>
      <c r="Y236" s="307"/>
      <c r="Z236" s="307"/>
      <c r="AA236" s="308"/>
      <c r="AB236" s="308"/>
      <c r="AC236" s="308"/>
      <c r="AD236" s="308"/>
      <c r="AE236" s="308"/>
      <c r="AF236" s="308"/>
    </row>
    <row r="237" spans="1:32" ht="15" customHeight="1">
      <c r="A237" s="69" t="s">
        <v>160</v>
      </c>
      <c r="B237" s="69">
        <v>24</v>
      </c>
      <c r="C237" s="69">
        <v>20</v>
      </c>
      <c r="D237" s="69" t="str">
        <f t="shared" si="0"/>
        <v>C.24.20</v>
      </c>
      <c r="E237" s="7" t="s">
        <v>324</v>
      </c>
      <c r="F237" s="69" t="s">
        <v>222</v>
      </c>
      <c r="G237" s="73" t="s">
        <v>321</v>
      </c>
      <c r="H237" s="14">
        <v>3</v>
      </c>
      <c r="I237" s="14">
        <v>9</v>
      </c>
      <c r="J237" s="69" t="str">
        <f>CONCATENATE(H237,".",I237,".")</f>
        <v>3.9.</v>
      </c>
      <c r="K237" s="74" t="s">
        <v>322</v>
      </c>
      <c r="L237" s="15" t="s">
        <v>10</v>
      </c>
      <c r="AA237" s="308"/>
      <c r="AB237" s="308"/>
      <c r="AC237" s="308"/>
      <c r="AD237" s="308"/>
      <c r="AE237" s="308"/>
      <c r="AF237" s="308"/>
    </row>
    <row r="238" spans="1:32" ht="15" customHeight="1">
      <c r="A238" s="69" t="s">
        <v>160</v>
      </c>
      <c r="B238" s="71">
        <v>24</v>
      </c>
      <c r="C238" s="71">
        <v>31</v>
      </c>
      <c r="D238" s="69" t="str">
        <f t="shared" si="0"/>
        <v>C.24.31</v>
      </c>
      <c r="E238" s="7" t="s">
        <v>325</v>
      </c>
      <c r="F238" s="69" t="s">
        <v>88</v>
      </c>
      <c r="G238" s="72"/>
      <c r="H238" s="72"/>
      <c r="I238" s="72"/>
      <c r="J238" s="70"/>
      <c r="K238" s="72"/>
      <c r="L238" s="7"/>
      <c r="M238" s="307"/>
      <c r="N238" s="307"/>
      <c r="O238" s="307"/>
      <c r="P238" s="307"/>
      <c r="Q238" s="307"/>
      <c r="R238" s="307"/>
      <c r="S238" s="307"/>
      <c r="T238" s="307"/>
      <c r="U238" s="307"/>
      <c r="V238" s="307"/>
      <c r="W238" s="307"/>
      <c r="X238" s="307"/>
      <c r="Y238" s="307"/>
      <c r="Z238" s="307"/>
      <c r="AA238" s="308"/>
      <c r="AB238" s="308"/>
      <c r="AC238" s="308"/>
      <c r="AD238" s="308"/>
      <c r="AE238" s="308"/>
      <c r="AF238" s="308"/>
    </row>
    <row r="239" spans="1:32" ht="15" customHeight="1">
      <c r="A239" s="69" t="s">
        <v>160</v>
      </c>
      <c r="B239" s="69">
        <v>24</v>
      </c>
      <c r="C239" s="69">
        <v>31</v>
      </c>
      <c r="D239" s="69" t="str">
        <f t="shared" si="0"/>
        <v>C.24.31</v>
      </c>
      <c r="E239" s="7" t="s">
        <v>325</v>
      </c>
      <c r="F239" s="69" t="s">
        <v>222</v>
      </c>
      <c r="G239" s="73" t="s">
        <v>321</v>
      </c>
      <c r="H239" s="14">
        <v>3</v>
      </c>
      <c r="I239" s="14">
        <v>9</v>
      </c>
      <c r="J239" s="69" t="str">
        <f>CONCATENATE(H239,".",I239,".")</f>
        <v>3.9.</v>
      </c>
      <c r="K239" s="74" t="s">
        <v>322</v>
      </c>
      <c r="L239" s="15" t="s">
        <v>10</v>
      </c>
      <c r="AA239" s="308"/>
      <c r="AB239" s="308"/>
      <c r="AC239" s="308"/>
      <c r="AD239" s="308"/>
      <c r="AE239" s="308"/>
      <c r="AF239" s="308"/>
    </row>
    <row r="240" spans="1:32" ht="15" customHeight="1">
      <c r="A240" s="69" t="s">
        <v>160</v>
      </c>
      <c r="B240" s="71">
        <v>24</v>
      </c>
      <c r="C240" s="71">
        <v>32</v>
      </c>
      <c r="D240" s="69" t="str">
        <f t="shared" si="0"/>
        <v>C.24.32</v>
      </c>
      <c r="E240" s="7" t="s">
        <v>326</v>
      </c>
      <c r="F240" s="69" t="s">
        <v>88</v>
      </c>
      <c r="G240" s="72"/>
      <c r="H240" s="72"/>
      <c r="I240" s="72"/>
      <c r="J240" s="70"/>
      <c r="K240" s="72"/>
      <c r="L240" s="7"/>
      <c r="M240" s="307"/>
      <c r="N240" s="307"/>
      <c r="O240" s="307"/>
      <c r="P240" s="307"/>
      <c r="Q240" s="307"/>
      <c r="R240" s="307"/>
      <c r="S240" s="307"/>
      <c r="T240" s="307"/>
      <c r="U240" s="307"/>
      <c r="V240" s="307"/>
      <c r="W240" s="307"/>
      <c r="X240" s="307"/>
      <c r="Y240" s="307"/>
      <c r="Z240" s="307"/>
      <c r="AA240" s="308"/>
      <c r="AB240" s="308"/>
      <c r="AC240" s="308"/>
      <c r="AD240" s="308"/>
      <c r="AE240" s="308"/>
      <c r="AF240" s="308"/>
    </row>
    <row r="241" spans="1:32" ht="15" customHeight="1">
      <c r="A241" s="69" t="s">
        <v>160</v>
      </c>
      <c r="B241" s="69">
        <v>24</v>
      </c>
      <c r="C241" s="69">
        <v>32</v>
      </c>
      <c r="D241" s="69" t="str">
        <f t="shared" si="0"/>
        <v>C.24.32</v>
      </c>
      <c r="E241" s="7" t="s">
        <v>326</v>
      </c>
      <c r="F241" s="69" t="s">
        <v>222</v>
      </c>
      <c r="G241" s="73" t="s">
        <v>321</v>
      </c>
      <c r="H241" s="14">
        <v>3</v>
      </c>
      <c r="I241" s="14">
        <v>9</v>
      </c>
      <c r="J241" s="69" t="str">
        <f>CONCATENATE(H241,".",I241,".")</f>
        <v>3.9.</v>
      </c>
      <c r="K241" s="74" t="s">
        <v>322</v>
      </c>
      <c r="L241" s="15" t="s">
        <v>10</v>
      </c>
      <c r="AA241" s="308"/>
      <c r="AB241" s="308"/>
      <c r="AC241" s="308"/>
      <c r="AD241" s="308"/>
      <c r="AE241" s="308"/>
      <c r="AF241" s="308"/>
    </row>
    <row r="242" spans="1:32" ht="15" customHeight="1">
      <c r="A242" s="69" t="s">
        <v>160</v>
      </c>
      <c r="B242" s="71">
        <v>24</v>
      </c>
      <c r="C242" s="71">
        <v>33</v>
      </c>
      <c r="D242" s="69" t="str">
        <f t="shared" si="0"/>
        <v>C.24.33</v>
      </c>
      <c r="E242" s="7" t="s">
        <v>327</v>
      </c>
      <c r="F242" s="69" t="s">
        <v>88</v>
      </c>
      <c r="G242" s="72"/>
      <c r="H242" s="72"/>
      <c r="I242" s="72"/>
      <c r="J242" s="70"/>
      <c r="K242" s="72"/>
      <c r="L242" s="7"/>
      <c r="M242" s="307"/>
      <c r="N242" s="307"/>
      <c r="O242" s="307"/>
      <c r="P242" s="307"/>
      <c r="Q242" s="307"/>
      <c r="R242" s="307"/>
      <c r="S242" s="307"/>
      <c r="T242" s="307"/>
      <c r="U242" s="307"/>
      <c r="V242" s="307"/>
      <c r="W242" s="307"/>
      <c r="X242" s="307"/>
      <c r="Y242" s="307"/>
      <c r="Z242" s="307"/>
      <c r="AA242" s="308"/>
      <c r="AB242" s="308"/>
      <c r="AC242" s="308"/>
      <c r="AD242" s="308"/>
      <c r="AE242" s="308"/>
      <c r="AF242" s="308"/>
    </row>
    <row r="243" spans="1:32" ht="15" customHeight="1">
      <c r="A243" s="69" t="s">
        <v>160</v>
      </c>
      <c r="B243" s="69">
        <v>24</v>
      </c>
      <c r="C243" s="69">
        <v>33</v>
      </c>
      <c r="D243" s="69" t="str">
        <f t="shared" si="0"/>
        <v>C.24.33</v>
      </c>
      <c r="E243" s="7" t="s">
        <v>327</v>
      </c>
      <c r="F243" s="69" t="s">
        <v>222</v>
      </c>
      <c r="G243" s="73" t="s">
        <v>321</v>
      </c>
      <c r="H243" s="14">
        <v>3</v>
      </c>
      <c r="I243" s="14">
        <v>9</v>
      </c>
      <c r="J243" s="69" t="str">
        <f>CONCATENATE(H243,".",I243,".")</f>
        <v>3.9.</v>
      </c>
      <c r="K243" s="74" t="s">
        <v>322</v>
      </c>
      <c r="L243" s="15" t="s">
        <v>10</v>
      </c>
      <c r="AA243" s="308"/>
      <c r="AB243" s="308"/>
      <c r="AC243" s="308"/>
      <c r="AD243" s="308"/>
      <c r="AE243" s="308"/>
      <c r="AF243" s="308"/>
    </row>
    <row r="244" spans="1:32" ht="15" customHeight="1">
      <c r="A244" s="69" t="s">
        <v>160</v>
      </c>
      <c r="B244" s="71">
        <v>24</v>
      </c>
      <c r="C244" s="71">
        <v>34</v>
      </c>
      <c r="D244" s="69" t="str">
        <f t="shared" si="0"/>
        <v>C.24.34</v>
      </c>
      <c r="E244" s="7" t="s">
        <v>328</v>
      </c>
      <c r="F244" s="69" t="s">
        <v>88</v>
      </c>
      <c r="G244" s="72"/>
      <c r="H244" s="72"/>
      <c r="I244" s="72"/>
      <c r="J244" s="70"/>
      <c r="K244" s="72"/>
      <c r="L244" s="7"/>
      <c r="M244" s="307"/>
      <c r="N244" s="307"/>
      <c r="O244" s="307"/>
      <c r="P244" s="307"/>
      <c r="Q244" s="307"/>
      <c r="R244" s="307"/>
      <c r="S244" s="307"/>
      <c r="T244" s="307"/>
      <c r="U244" s="307"/>
      <c r="V244" s="307"/>
      <c r="W244" s="307"/>
      <c r="X244" s="307"/>
      <c r="Y244" s="307"/>
      <c r="Z244" s="307"/>
      <c r="AA244" s="308"/>
      <c r="AB244" s="308"/>
      <c r="AC244" s="308"/>
      <c r="AD244" s="308"/>
      <c r="AE244" s="308"/>
      <c r="AF244" s="308"/>
    </row>
    <row r="245" spans="1:32" ht="15" customHeight="1">
      <c r="A245" s="69" t="s">
        <v>160</v>
      </c>
      <c r="B245" s="69">
        <v>24</v>
      </c>
      <c r="C245" s="69">
        <v>34</v>
      </c>
      <c r="D245" s="69" t="str">
        <f t="shared" si="0"/>
        <v>C.24.34</v>
      </c>
      <c r="E245" s="7" t="s">
        <v>328</v>
      </c>
      <c r="F245" s="69" t="s">
        <v>222</v>
      </c>
      <c r="G245" s="73" t="s">
        <v>321</v>
      </c>
      <c r="H245" s="14">
        <v>3</v>
      </c>
      <c r="I245" s="14">
        <v>9</v>
      </c>
      <c r="J245" s="69" t="str">
        <f>CONCATENATE(H245,".",I245,".")</f>
        <v>3.9.</v>
      </c>
      <c r="K245" s="74" t="s">
        <v>322</v>
      </c>
      <c r="L245" s="15" t="s">
        <v>10</v>
      </c>
      <c r="AA245" s="308"/>
      <c r="AB245" s="308"/>
      <c r="AC245" s="308"/>
      <c r="AD245" s="308"/>
      <c r="AE245" s="308"/>
      <c r="AF245" s="308"/>
    </row>
    <row r="246" spans="1:32" ht="15" customHeight="1">
      <c r="A246" s="69" t="s">
        <v>160</v>
      </c>
      <c r="B246" s="71">
        <v>24</v>
      </c>
      <c r="C246" s="71">
        <v>41</v>
      </c>
      <c r="D246" s="69" t="str">
        <f t="shared" si="0"/>
        <v>C.24.41</v>
      </c>
      <c r="E246" s="7" t="s">
        <v>329</v>
      </c>
      <c r="F246" s="69" t="s">
        <v>88</v>
      </c>
      <c r="G246" s="72"/>
      <c r="H246" s="72"/>
      <c r="I246" s="72"/>
      <c r="J246" s="70"/>
      <c r="K246" s="72"/>
      <c r="L246" s="7"/>
      <c r="M246" s="307"/>
      <c r="N246" s="307"/>
      <c r="O246" s="307"/>
      <c r="P246" s="307"/>
      <c r="Q246" s="307"/>
      <c r="R246" s="307"/>
      <c r="S246" s="307"/>
      <c r="T246" s="307"/>
      <c r="U246" s="307"/>
      <c r="V246" s="307"/>
      <c r="W246" s="307"/>
      <c r="X246" s="307"/>
      <c r="Y246" s="307"/>
      <c r="Z246" s="307"/>
      <c r="AA246" s="308"/>
      <c r="AB246" s="308"/>
      <c r="AC246" s="308"/>
      <c r="AD246" s="308"/>
      <c r="AE246" s="308"/>
      <c r="AF246" s="308"/>
    </row>
    <row r="247" spans="1:32" ht="15" customHeight="1">
      <c r="A247" s="69" t="s">
        <v>160</v>
      </c>
      <c r="B247" s="71">
        <v>24</v>
      </c>
      <c r="C247" s="71">
        <v>42</v>
      </c>
      <c r="D247" s="69" t="str">
        <f t="shared" si="0"/>
        <v>C.24.42</v>
      </c>
      <c r="E247" s="7" t="s">
        <v>330</v>
      </c>
      <c r="F247" s="69" t="s">
        <v>88</v>
      </c>
      <c r="G247" s="72"/>
      <c r="H247" s="72"/>
      <c r="I247" s="72"/>
      <c r="J247" s="70"/>
      <c r="K247" s="72"/>
      <c r="L247" s="7"/>
      <c r="M247" s="307"/>
      <c r="N247" s="307"/>
      <c r="O247" s="307"/>
      <c r="P247" s="307"/>
      <c r="Q247" s="307"/>
      <c r="R247" s="307"/>
      <c r="S247" s="307"/>
      <c r="T247" s="307"/>
      <c r="U247" s="307"/>
      <c r="V247" s="307"/>
      <c r="W247" s="307"/>
      <c r="X247" s="307"/>
      <c r="Y247" s="307"/>
      <c r="Z247" s="307"/>
      <c r="AA247" s="308"/>
      <c r="AB247" s="308"/>
      <c r="AC247" s="308"/>
      <c r="AD247" s="308"/>
      <c r="AE247" s="308"/>
      <c r="AF247" s="308"/>
    </row>
    <row r="248" spans="1:32" ht="15" customHeight="1">
      <c r="A248" s="69" t="s">
        <v>160</v>
      </c>
      <c r="B248" s="69">
        <v>24</v>
      </c>
      <c r="C248" s="69">
        <v>42</v>
      </c>
      <c r="D248" s="69" t="str">
        <f t="shared" si="0"/>
        <v>C.24.42</v>
      </c>
      <c r="E248" s="7" t="s">
        <v>330</v>
      </c>
      <c r="F248" s="69" t="s">
        <v>222</v>
      </c>
      <c r="G248" s="73" t="s">
        <v>331</v>
      </c>
      <c r="H248" s="14">
        <v>3</v>
      </c>
      <c r="I248" s="14">
        <v>8</v>
      </c>
      <c r="J248" s="69" t="str">
        <f>CONCATENATE(H248,".",I248,".")</f>
        <v>3.8.</v>
      </c>
      <c r="K248" s="74" t="s">
        <v>332</v>
      </c>
      <c r="L248" s="15" t="s">
        <v>10</v>
      </c>
      <c r="AB248" s="308"/>
      <c r="AC248" s="308"/>
      <c r="AD248" s="308"/>
      <c r="AE248" s="308"/>
      <c r="AF248" s="308"/>
    </row>
    <row r="249" spans="1:32" ht="15" customHeight="1">
      <c r="A249" s="69" t="s">
        <v>160</v>
      </c>
      <c r="B249" s="71">
        <v>24</v>
      </c>
      <c r="C249" s="71">
        <v>43</v>
      </c>
      <c r="D249" s="69" t="str">
        <f t="shared" si="0"/>
        <v>C.24.43</v>
      </c>
      <c r="E249" s="7" t="s">
        <v>333</v>
      </c>
      <c r="F249" s="69" t="s">
        <v>88</v>
      </c>
      <c r="G249" s="72"/>
      <c r="H249" s="72"/>
      <c r="I249" s="72"/>
      <c r="J249" s="70"/>
      <c r="K249" s="72"/>
      <c r="L249" s="7"/>
      <c r="M249" s="307"/>
      <c r="N249" s="307"/>
      <c r="O249" s="307"/>
      <c r="P249" s="307"/>
      <c r="Q249" s="307"/>
      <c r="R249" s="307"/>
      <c r="S249" s="307"/>
      <c r="T249" s="307"/>
      <c r="U249" s="307"/>
      <c r="V249" s="307"/>
      <c r="W249" s="307"/>
      <c r="X249" s="307"/>
      <c r="Y249" s="307"/>
      <c r="Z249" s="307"/>
      <c r="AA249" s="308"/>
      <c r="AB249" s="308"/>
      <c r="AC249" s="308"/>
      <c r="AD249" s="308"/>
      <c r="AE249" s="308"/>
      <c r="AF249" s="308"/>
    </row>
    <row r="250" spans="1:32" ht="15" customHeight="1">
      <c r="A250" s="69" t="s">
        <v>160</v>
      </c>
      <c r="B250" s="71">
        <v>24</v>
      </c>
      <c r="C250" s="71">
        <v>44</v>
      </c>
      <c r="D250" s="69" t="str">
        <f t="shared" si="0"/>
        <v>C.24.44</v>
      </c>
      <c r="E250" s="7" t="s">
        <v>334</v>
      </c>
      <c r="F250" s="69" t="s">
        <v>88</v>
      </c>
      <c r="G250" s="72"/>
      <c r="H250" s="72"/>
      <c r="I250" s="72"/>
      <c r="J250" s="70"/>
      <c r="K250" s="72"/>
      <c r="L250" s="7"/>
      <c r="M250" s="307"/>
      <c r="N250" s="307"/>
      <c r="O250" s="307"/>
      <c r="P250" s="307"/>
      <c r="Q250" s="307"/>
      <c r="R250" s="307"/>
      <c r="S250" s="307"/>
      <c r="T250" s="307"/>
      <c r="U250" s="307"/>
      <c r="V250" s="307"/>
      <c r="W250" s="307"/>
      <c r="X250" s="307"/>
      <c r="Y250" s="307"/>
      <c r="Z250" s="307"/>
      <c r="AA250" s="308"/>
      <c r="AB250" s="308"/>
      <c r="AC250" s="308"/>
      <c r="AD250" s="308"/>
      <c r="AE250" s="308"/>
      <c r="AF250" s="308"/>
    </row>
    <row r="251" spans="1:32" ht="15" customHeight="1">
      <c r="A251" s="69" t="s">
        <v>160</v>
      </c>
      <c r="B251" s="71">
        <v>24</v>
      </c>
      <c r="C251" s="71">
        <v>45</v>
      </c>
      <c r="D251" s="69" t="str">
        <f t="shared" si="0"/>
        <v>C.24.45</v>
      </c>
      <c r="E251" s="7" t="s">
        <v>335</v>
      </c>
      <c r="F251" s="69" t="s">
        <v>88</v>
      </c>
      <c r="G251" s="72"/>
      <c r="H251" s="72"/>
      <c r="I251" s="72"/>
      <c r="J251" s="70"/>
      <c r="K251" s="72"/>
      <c r="L251" s="7"/>
      <c r="M251" s="307"/>
      <c r="N251" s="307"/>
      <c r="O251" s="307"/>
      <c r="P251" s="307"/>
      <c r="Q251" s="307"/>
      <c r="R251" s="307"/>
      <c r="S251" s="307"/>
      <c r="T251" s="307"/>
      <c r="U251" s="307"/>
      <c r="V251" s="307"/>
      <c r="W251" s="307"/>
      <c r="X251" s="307"/>
      <c r="Y251" s="307"/>
      <c r="Z251" s="307"/>
      <c r="AA251" s="308"/>
      <c r="AB251" s="308"/>
      <c r="AC251" s="308"/>
      <c r="AD251" s="308"/>
      <c r="AE251" s="308"/>
      <c r="AF251" s="308"/>
    </row>
    <row r="252" spans="1:32" ht="15" customHeight="1">
      <c r="A252" s="69" t="s">
        <v>160</v>
      </c>
      <c r="B252" s="71">
        <v>24</v>
      </c>
      <c r="C252" s="71">
        <v>46</v>
      </c>
      <c r="D252" s="69" t="str">
        <f t="shared" si="0"/>
        <v>C.24.46</v>
      </c>
      <c r="E252" s="7" t="s">
        <v>336</v>
      </c>
      <c r="F252" s="69" t="s">
        <v>88</v>
      </c>
      <c r="G252" s="72"/>
      <c r="H252" s="72"/>
      <c r="I252" s="72"/>
      <c r="J252" s="70"/>
      <c r="K252" s="72"/>
      <c r="L252" s="7"/>
      <c r="M252" s="307"/>
      <c r="N252" s="307"/>
      <c r="O252" s="307"/>
      <c r="P252" s="307"/>
      <c r="Q252" s="307"/>
      <c r="R252" s="307"/>
      <c r="S252" s="307"/>
      <c r="T252" s="307"/>
      <c r="U252" s="307"/>
      <c r="V252" s="307"/>
      <c r="W252" s="307"/>
      <c r="X252" s="307"/>
      <c r="Y252" s="307"/>
      <c r="Z252" s="307"/>
      <c r="AA252" s="308"/>
      <c r="AB252" s="308"/>
      <c r="AC252" s="308"/>
      <c r="AD252" s="308"/>
      <c r="AE252" s="308"/>
      <c r="AF252" s="308"/>
    </row>
    <row r="253" spans="1:32" ht="15" customHeight="1">
      <c r="A253" s="69" t="s">
        <v>160</v>
      </c>
      <c r="B253" s="71">
        <v>24</v>
      </c>
      <c r="C253" s="71">
        <v>51</v>
      </c>
      <c r="D253" s="69" t="str">
        <f t="shared" si="0"/>
        <v>C.24.51</v>
      </c>
      <c r="E253" s="7" t="s">
        <v>337</v>
      </c>
      <c r="F253" s="69" t="s">
        <v>88</v>
      </c>
      <c r="G253" s="72"/>
      <c r="H253" s="72"/>
      <c r="I253" s="72"/>
      <c r="J253" s="70"/>
      <c r="K253" s="72"/>
      <c r="L253" s="7"/>
      <c r="M253" s="307"/>
      <c r="N253" s="307"/>
      <c r="O253" s="307"/>
      <c r="P253" s="307"/>
      <c r="Q253" s="307"/>
      <c r="R253" s="307"/>
      <c r="S253" s="307"/>
      <c r="T253" s="307"/>
      <c r="U253" s="307"/>
      <c r="V253" s="307"/>
      <c r="W253" s="307"/>
      <c r="X253" s="307"/>
      <c r="Y253" s="307"/>
      <c r="Z253" s="307"/>
      <c r="AA253" s="308"/>
      <c r="AB253" s="308"/>
      <c r="AC253" s="308"/>
      <c r="AD253" s="308"/>
      <c r="AE253" s="308"/>
      <c r="AF253" s="308"/>
    </row>
    <row r="254" spans="1:32" ht="15" customHeight="1">
      <c r="A254" s="69" t="s">
        <v>160</v>
      </c>
      <c r="B254" s="69">
        <v>24</v>
      </c>
      <c r="C254" s="69">
        <v>51</v>
      </c>
      <c r="D254" s="69" t="str">
        <f t="shared" si="0"/>
        <v>C.24.51</v>
      </c>
      <c r="E254" s="7" t="s">
        <v>337</v>
      </c>
      <c r="F254" s="69" t="s">
        <v>222</v>
      </c>
      <c r="G254" s="73" t="s">
        <v>321</v>
      </c>
      <c r="H254" s="14">
        <v>3</v>
      </c>
      <c r="I254" s="14">
        <v>9</v>
      </c>
      <c r="J254" s="69" t="str">
        <f>CONCATENATE(H254,".",I254,".")</f>
        <v>3.9.</v>
      </c>
      <c r="K254" s="74" t="s">
        <v>322</v>
      </c>
      <c r="L254" s="15" t="s">
        <v>10</v>
      </c>
      <c r="AA254" s="308"/>
      <c r="AB254" s="308"/>
      <c r="AC254" s="308"/>
      <c r="AD254" s="308"/>
      <c r="AE254" s="308"/>
      <c r="AF254" s="308"/>
    </row>
    <row r="255" spans="1:32" ht="15" customHeight="1">
      <c r="A255" s="69" t="s">
        <v>160</v>
      </c>
      <c r="B255" s="71">
        <v>24</v>
      </c>
      <c r="C255" s="71">
        <v>52</v>
      </c>
      <c r="D255" s="69" t="str">
        <f t="shared" si="0"/>
        <v>C.24.52</v>
      </c>
      <c r="E255" s="7" t="s">
        <v>338</v>
      </c>
      <c r="F255" s="69" t="s">
        <v>88</v>
      </c>
      <c r="G255" s="72"/>
      <c r="H255" s="72"/>
      <c r="I255" s="72"/>
      <c r="J255" s="70"/>
      <c r="K255" s="72"/>
      <c r="L255" s="7"/>
      <c r="M255" s="307"/>
      <c r="N255" s="307"/>
      <c r="O255" s="307"/>
      <c r="P255" s="307"/>
      <c r="Q255" s="307"/>
      <c r="R255" s="307"/>
      <c r="S255" s="307"/>
      <c r="T255" s="307"/>
      <c r="U255" s="307"/>
      <c r="V255" s="307"/>
      <c r="W255" s="307"/>
      <c r="X255" s="307"/>
      <c r="Y255" s="307"/>
      <c r="Z255" s="307"/>
      <c r="AA255" s="308"/>
      <c r="AB255" s="308"/>
      <c r="AC255" s="308"/>
      <c r="AD255" s="308"/>
      <c r="AE255" s="308"/>
      <c r="AF255" s="308"/>
    </row>
    <row r="256" spans="1:32" ht="15" customHeight="1">
      <c r="A256" s="69" t="s">
        <v>160</v>
      </c>
      <c r="B256" s="69">
        <v>24</v>
      </c>
      <c r="C256" s="69">
        <v>52</v>
      </c>
      <c r="D256" s="69" t="str">
        <f t="shared" si="0"/>
        <v>C.24.52</v>
      </c>
      <c r="E256" s="7" t="s">
        <v>338</v>
      </c>
      <c r="F256" s="69" t="s">
        <v>222</v>
      </c>
      <c r="G256" s="73" t="s">
        <v>321</v>
      </c>
      <c r="H256" s="14">
        <v>3</v>
      </c>
      <c r="I256" s="14">
        <v>9</v>
      </c>
      <c r="J256" s="69" t="str">
        <f>CONCATENATE(H256,".",I256,".")</f>
        <v>3.9.</v>
      </c>
      <c r="K256" s="74" t="s">
        <v>322</v>
      </c>
      <c r="L256" s="15" t="s">
        <v>10</v>
      </c>
      <c r="AA256" s="308"/>
      <c r="AB256" s="308"/>
      <c r="AC256" s="308"/>
      <c r="AD256" s="308"/>
      <c r="AE256" s="308"/>
      <c r="AF256" s="308"/>
    </row>
    <row r="257" spans="1:32" ht="15" customHeight="1">
      <c r="A257" s="69" t="s">
        <v>160</v>
      </c>
      <c r="B257" s="71">
        <v>24</v>
      </c>
      <c r="C257" s="71">
        <v>53</v>
      </c>
      <c r="D257" s="69" t="str">
        <f t="shared" si="0"/>
        <v>C.24.53</v>
      </c>
      <c r="E257" s="7" t="s">
        <v>339</v>
      </c>
      <c r="F257" s="69" t="s">
        <v>88</v>
      </c>
      <c r="G257" s="72"/>
      <c r="H257" s="72"/>
      <c r="I257" s="72"/>
      <c r="J257" s="70"/>
      <c r="K257" s="72"/>
      <c r="L257" s="7"/>
      <c r="M257" s="307"/>
      <c r="N257" s="307"/>
      <c r="O257" s="307"/>
      <c r="P257" s="307"/>
      <c r="Q257" s="307"/>
      <c r="R257" s="307"/>
      <c r="S257" s="307"/>
      <c r="T257" s="307"/>
      <c r="U257" s="307"/>
      <c r="V257" s="307"/>
      <c r="W257" s="307"/>
      <c r="X257" s="307"/>
      <c r="Y257" s="307"/>
      <c r="Z257" s="307"/>
      <c r="AA257" s="308"/>
      <c r="AB257" s="308"/>
      <c r="AC257" s="308"/>
      <c r="AD257" s="308"/>
      <c r="AE257" s="308"/>
      <c r="AF257" s="308"/>
    </row>
    <row r="258" spans="1:32" ht="15" customHeight="1">
      <c r="A258" s="69" t="s">
        <v>160</v>
      </c>
      <c r="B258" s="69">
        <v>24</v>
      </c>
      <c r="C258" s="69">
        <v>53</v>
      </c>
      <c r="D258" s="69" t="str">
        <f t="shared" si="0"/>
        <v>C.24.53</v>
      </c>
      <c r="E258" s="7" t="s">
        <v>339</v>
      </c>
      <c r="F258" s="69" t="s">
        <v>222</v>
      </c>
      <c r="G258" s="73" t="s">
        <v>331</v>
      </c>
      <c r="H258" s="14">
        <v>3</v>
      </c>
      <c r="I258" s="14">
        <v>8</v>
      </c>
      <c r="J258" s="69" t="str">
        <f>CONCATENATE(H258,".",I258,".")</f>
        <v>3.8.</v>
      </c>
      <c r="K258" s="74" t="s">
        <v>332</v>
      </c>
      <c r="L258" s="15" t="s">
        <v>10</v>
      </c>
      <c r="AA258" s="308"/>
      <c r="AB258" s="308"/>
      <c r="AC258" s="308"/>
      <c r="AD258" s="308"/>
      <c r="AE258" s="308"/>
      <c r="AF258" s="308"/>
    </row>
    <row r="259" spans="1:32" ht="15" customHeight="1">
      <c r="A259" s="69" t="s">
        <v>160</v>
      </c>
      <c r="B259" s="71">
        <v>24</v>
      </c>
      <c r="C259" s="71">
        <v>54</v>
      </c>
      <c r="D259" s="69" t="str">
        <f t="shared" si="0"/>
        <v>C.24.54</v>
      </c>
      <c r="E259" s="7" t="s">
        <v>340</v>
      </c>
      <c r="F259" s="69" t="s">
        <v>88</v>
      </c>
      <c r="G259" s="72"/>
      <c r="H259" s="72"/>
      <c r="I259" s="72"/>
      <c r="J259" s="70"/>
      <c r="K259" s="72"/>
      <c r="L259" s="7"/>
      <c r="M259" s="307"/>
      <c r="N259" s="307"/>
      <c r="O259" s="307"/>
      <c r="P259" s="307"/>
      <c r="Q259" s="307"/>
      <c r="R259" s="307"/>
      <c r="S259" s="307"/>
      <c r="T259" s="307"/>
      <c r="U259" s="307"/>
      <c r="V259" s="307"/>
      <c r="W259" s="307"/>
      <c r="X259" s="307"/>
      <c r="Y259" s="307"/>
      <c r="Z259" s="307"/>
      <c r="AA259" s="308"/>
      <c r="AB259" s="308"/>
      <c r="AC259" s="308"/>
      <c r="AD259" s="308"/>
      <c r="AE259" s="308"/>
      <c r="AF259" s="308"/>
    </row>
    <row r="260" spans="1:32" ht="15" customHeight="1">
      <c r="A260" s="69" t="s">
        <v>160</v>
      </c>
      <c r="B260" s="69">
        <v>25</v>
      </c>
      <c r="C260" s="69" t="s">
        <v>220</v>
      </c>
      <c r="D260" s="69" t="str">
        <f t="shared" si="0"/>
        <v>C.25.-</v>
      </c>
      <c r="E260" s="69" t="s">
        <v>341</v>
      </c>
      <c r="F260" s="69" t="s">
        <v>222</v>
      </c>
      <c r="G260" s="73" t="s">
        <v>342</v>
      </c>
      <c r="H260" s="14">
        <v>3</v>
      </c>
      <c r="I260" s="14">
        <v>2</v>
      </c>
      <c r="J260" s="69" t="str">
        <f t="shared" ref="J260:J265" si="9">CONCATENATE(H260,".",I260,".")</f>
        <v>3.2.</v>
      </c>
      <c r="K260" s="74" t="s">
        <v>343</v>
      </c>
      <c r="L260" s="15" t="s">
        <v>10</v>
      </c>
      <c r="M260" s="307"/>
      <c r="N260" s="307"/>
      <c r="O260" s="307"/>
      <c r="P260" s="307"/>
      <c r="Q260" s="307"/>
      <c r="R260" s="307"/>
      <c r="S260" s="307"/>
      <c r="T260" s="307"/>
      <c r="U260" s="307"/>
      <c r="V260" s="307"/>
      <c r="W260" s="307"/>
      <c r="X260" s="307"/>
      <c r="Y260" s="307"/>
      <c r="Z260" s="307"/>
      <c r="AA260" s="308"/>
      <c r="AB260" s="308"/>
      <c r="AC260" s="308"/>
      <c r="AD260" s="308"/>
      <c r="AE260" s="308"/>
      <c r="AF260" s="308"/>
    </row>
    <row r="261" spans="1:32" ht="15" customHeight="1">
      <c r="A261" s="69" t="s">
        <v>160</v>
      </c>
      <c r="B261" s="69">
        <v>25</v>
      </c>
      <c r="C261" s="69" t="s">
        <v>220</v>
      </c>
      <c r="D261" s="69" t="str">
        <f t="shared" si="0"/>
        <v>C.25.-</v>
      </c>
      <c r="E261" s="7" t="s">
        <v>341</v>
      </c>
      <c r="F261" s="69" t="s">
        <v>222</v>
      </c>
      <c r="G261" s="73" t="s">
        <v>286</v>
      </c>
      <c r="H261" s="14">
        <v>3</v>
      </c>
      <c r="I261" s="14">
        <v>6</v>
      </c>
      <c r="J261" s="69" t="str">
        <f t="shared" si="9"/>
        <v>3.6.</v>
      </c>
      <c r="K261" s="74" t="s">
        <v>287</v>
      </c>
      <c r="L261" s="15" t="s">
        <v>10</v>
      </c>
      <c r="AB261" s="308"/>
      <c r="AC261" s="308"/>
      <c r="AD261" s="308"/>
      <c r="AE261" s="308"/>
      <c r="AF261" s="308"/>
    </row>
    <row r="262" spans="1:32" ht="15" customHeight="1">
      <c r="A262" s="69" t="s">
        <v>160</v>
      </c>
      <c r="B262" s="69">
        <v>25</v>
      </c>
      <c r="C262" s="69" t="s">
        <v>220</v>
      </c>
      <c r="D262" s="69" t="str">
        <f t="shared" si="0"/>
        <v>C.25.-</v>
      </c>
      <c r="E262" s="7" t="s">
        <v>341</v>
      </c>
      <c r="F262" s="69" t="s">
        <v>222</v>
      </c>
      <c r="G262" s="73" t="s">
        <v>223</v>
      </c>
      <c r="H262" s="14">
        <v>7</v>
      </c>
      <c r="I262" s="14">
        <v>3</v>
      </c>
      <c r="J262" s="69" t="str">
        <f t="shared" si="9"/>
        <v>7.3.</v>
      </c>
      <c r="K262" s="74" t="s">
        <v>224</v>
      </c>
      <c r="L262" s="15" t="s">
        <v>10</v>
      </c>
      <c r="AA262" s="308"/>
      <c r="AB262" s="308"/>
      <c r="AC262" s="308"/>
      <c r="AD262" s="308"/>
      <c r="AE262" s="308"/>
      <c r="AF262" s="308"/>
    </row>
    <row r="263" spans="1:32" ht="15" customHeight="1">
      <c r="A263" s="69" t="s">
        <v>160</v>
      </c>
      <c r="B263" s="69">
        <v>25</v>
      </c>
      <c r="C263" s="69" t="s">
        <v>220</v>
      </c>
      <c r="D263" s="69" t="str">
        <f t="shared" si="0"/>
        <v>C.25.-</v>
      </c>
      <c r="E263" s="7" t="s">
        <v>341</v>
      </c>
      <c r="F263" s="69" t="s">
        <v>222</v>
      </c>
      <c r="G263" s="73" t="s">
        <v>225</v>
      </c>
      <c r="H263" s="14">
        <v>7</v>
      </c>
      <c r="I263" s="14">
        <v>4</v>
      </c>
      <c r="J263" s="69" t="str">
        <f t="shared" si="9"/>
        <v>7.4.</v>
      </c>
      <c r="K263" s="74" t="s">
        <v>226</v>
      </c>
      <c r="L263" s="15" t="s">
        <v>10</v>
      </c>
      <c r="AA263" s="308"/>
      <c r="AB263" s="308"/>
      <c r="AC263" s="308"/>
      <c r="AD263" s="308"/>
      <c r="AE263" s="308"/>
      <c r="AF263" s="308"/>
    </row>
    <row r="264" spans="1:32" ht="15" customHeight="1">
      <c r="A264" s="69" t="s">
        <v>160</v>
      </c>
      <c r="B264" s="69">
        <v>25</v>
      </c>
      <c r="C264" s="69" t="s">
        <v>220</v>
      </c>
      <c r="D264" s="69" t="str">
        <f t="shared" si="0"/>
        <v>C.25.-</v>
      </c>
      <c r="E264" s="7" t="s">
        <v>341</v>
      </c>
      <c r="F264" s="69" t="s">
        <v>222</v>
      </c>
      <c r="G264" s="73" t="s">
        <v>227</v>
      </c>
      <c r="H264" s="14">
        <v>7</v>
      </c>
      <c r="I264" s="14">
        <v>5</v>
      </c>
      <c r="J264" s="69" t="str">
        <f t="shared" si="9"/>
        <v>7.5.</v>
      </c>
      <c r="K264" s="74" t="s">
        <v>228</v>
      </c>
      <c r="L264" s="15" t="s">
        <v>10</v>
      </c>
      <c r="AA264" s="308"/>
      <c r="AB264" s="308"/>
      <c r="AC264" s="308"/>
      <c r="AD264" s="308"/>
      <c r="AE264" s="308"/>
      <c r="AF264" s="308"/>
    </row>
    <row r="265" spans="1:32" ht="15" customHeight="1">
      <c r="A265" s="69" t="s">
        <v>160</v>
      </c>
      <c r="B265" s="69">
        <v>25</v>
      </c>
      <c r="C265" s="69" t="s">
        <v>220</v>
      </c>
      <c r="D265" s="69" t="str">
        <f t="shared" si="0"/>
        <v>C.25.-</v>
      </c>
      <c r="E265" s="7" t="s">
        <v>341</v>
      </c>
      <c r="F265" s="69" t="s">
        <v>222</v>
      </c>
      <c r="G265" s="73" t="s">
        <v>229</v>
      </c>
      <c r="H265" s="14">
        <v>7</v>
      </c>
      <c r="I265" s="14">
        <v>6</v>
      </c>
      <c r="J265" s="69" t="str">
        <f t="shared" si="9"/>
        <v>7.6.</v>
      </c>
      <c r="K265" s="74" t="s">
        <v>230</v>
      </c>
      <c r="L265" s="15" t="s">
        <v>10</v>
      </c>
      <c r="AA265" s="308"/>
      <c r="AB265" s="308"/>
      <c r="AC265" s="308"/>
      <c r="AD265" s="308"/>
      <c r="AE265" s="308"/>
      <c r="AF265" s="308"/>
    </row>
    <row r="266" spans="1:32" ht="15" customHeight="1">
      <c r="A266" s="69" t="s">
        <v>160</v>
      </c>
      <c r="B266" s="71">
        <v>25</v>
      </c>
      <c r="C266" s="71">
        <v>11</v>
      </c>
      <c r="D266" s="69" t="str">
        <f t="shared" si="0"/>
        <v>C.25.11</v>
      </c>
      <c r="E266" s="7" t="s">
        <v>344</v>
      </c>
      <c r="F266" s="69" t="s">
        <v>88</v>
      </c>
      <c r="G266" s="72"/>
      <c r="H266" s="72"/>
      <c r="I266" s="72"/>
      <c r="J266" s="70"/>
      <c r="K266" s="72"/>
      <c r="L266" s="7"/>
      <c r="M266" s="307"/>
      <c r="N266" s="307"/>
      <c r="O266" s="307"/>
      <c r="P266" s="307"/>
      <c r="Q266" s="307"/>
      <c r="R266" s="307"/>
      <c r="S266" s="307"/>
      <c r="T266" s="307"/>
      <c r="U266" s="307"/>
      <c r="V266" s="307"/>
      <c r="W266" s="307"/>
      <c r="X266" s="307"/>
      <c r="Y266" s="307"/>
      <c r="Z266" s="307"/>
      <c r="AA266" s="308"/>
      <c r="AB266" s="308"/>
      <c r="AC266" s="308"/>
      <c r="AD266" s="308"/>
      <c r="AE266" s="308"/>
      <c r="AF266" s="308"/>
    </row>
    <row r="267" spans="1:32" ht="15" customHeight="1">
      <c r="A267" s="69" t="s">
        <v>160</v>
      </c>
      <c r="B267" s="69">
        <v>25</v>
      </c>
      <c r="C267" s="69">
        <v>11</v>
      </c>
      <c r="D267" s="69" t="str">
        <f t="shared" si="0"/>
        <v>C.25.11</v>
      </c>
      <c r="E267" s="7" t="s">
        <v>344</v>
      </c>
      <c r="F267" s="69" t="s">
        <v>222</v>
      </c>
      <c r="G267" s="73" t="s">
        <v>235</v>
      </c>
      <c r="H267" s="14">
        <v>3</v>
      </c>
      <c r="I267" s="14">
        <v>5</v>
      </c>
      <c r="J267" s="69" t="str">
        <f>CONCATENATE(H267,".",I267,".")</f>
        <v>3.5.</v>
      </c>
      <c r="K267" s="74" t="s">
        <v>236</v>
      </c>
      <c r="L267" s="15" t="s">
        <v>10</v>
      </c>
      <c r="AA267" s="308"/>
      <c r="AB267" s="308"/>
      <c r="AC267" s="308"/>
      <c r="AD267" s="308"/>
      <c r="AE267" s="308"/>
      <c r="AF267" s="308"/>
    </row>
    <row r="268" spans="1:32" ht="15" customHeight="1">
      <c r="A268" s="69" t="s">
        <v>160</v>
      </c>
      <c r="B268" s="71">
        <v>25</v>
      </c>
      <c r="C268" s="71">
        <v>12</v>
      </c>
      <c r="D268" s="69" t="str">
        <f t="shared" si="0"/>
        <v>C.25.12</v>
      </c>
      <c r="E268" s="7" t="s">
        <v>345</v>
      </c>
      <c r="F268" s="69" t="s">
        <v>88</v>
      </c>
      <c r="G268" s="72"/>
      <c r="H268" s="72"/>
      <c r="I268" s="72"/>
      <c r="J268" s="70"/>
      <c r="K268" s="72"/>
      <c r="L268" s="7"/>
      <c r="M268" s="307"/>
      <c r="N268" s="307"/>
      <c r="O268" s="307"/>
      <c r="P268" s="307"/>
      <c r="Q268" s="307"/>
      <c r="R268" s="307"/>
      <c r="S268" s="307"/>
      <c r="T268" s="307"/>
      <c r="U268" s="307"/>
      <c r="V268" s="307"/>
      <c r="W268" s="307"/>
      <c r="X268" s="307"/>
      <c r="Y268" s="307"/>
      <c r="Z268" s="307"/>
      <c r="AA268" s="308"/>
      <c r="AB268" s="308"/>
      <c r="AC268" s="308"/>
      <c r="AD268" s="308"/>
      <c r="AE268" s="308"/>
      <c r="AF268" s="308"/>
    </row>
    <row r="269" spans="1:32" ht="15" customHeight="1">
      <c r="A269" s="69" t="s">
        <v>160</v>
      </c>
      <c r="B269" s="69">
        <v>25</v>
      </c>
      <c r="C269" s="69">
        <v>12</v>
      </c>
      <c r="D269" s="69" t="str">
        <f t="shared" si="0"/>
        <v>C.25.12</v>
      </c>
      <c r="E269" s="7" t="s">
        <v>345</v>
      </c>
      <c r="F269" s="69" t="s">
        <v>222</v>
      </c>
      <c r="G269" s="73" t="s">
        <v>235</v>
      </c>
      <c r="H269" s="14">
        <v>3</v>
      </c>
      <c r="I269" s="14">
        <v>5</v>
      </c>
      <c r="J269" s="69" t="str">
        <f>CONCATENATE(H269,".",I269,".")</f>
        <v>3.5.</v>
      </c>
      <c r="K269" s="74" t="s">
        <v>236</v>
      </c>
      <c r="L269" s="15" t="s">
        <v>10</v>
      </c>
      <c r="AA269" s="308"/>
      <c r="AB269" s="308"/>
      <c r="AC269" s="308"/>
      <c r="AD269" s="308"/>
      <c r="AE269" s="308"/>
      <c r="AF269" s="308"/>
    </row>
    <row r="270" spans="1:32" ht="15" customHeight="1">
      <c r="A270" s="69" t="s">
        <v>160</v>
      </c>
      <c r="B270" s="71">
        <v>25</v>
      </c>
      <c r="C270" s="71">
        <v>21</v>
      </c>
      <c r="D270" s="69" t="str">
        <f t="shared" si="0"/>
        <v>C.25.21</v>
      </c>
      <c r="E270" s="7" t="s">
        <v>346</v>
      </c>
      <c r="F270" s="69" t="s">
        <v>88</v>
      </c>
      <c r="G270" s="72"/>
      <c r="H270" s="72"/>
      <c r="I270" s="72"/>
      <c r="J270" s="70"/>
      <c r="K270" s="72"/>
      <c r="L270" s="7"/>
      <c r="M270" s="307"/>
      <c r="N270" s="307"/>
      <c r="O270" s="307"/>
      <c r="P270" s="307"/>
      <c r="Q270" s="307"/>
      <c r="R270" s="307"/>
      <c r="S270" s="307"/>
      <c r="T270" s="307"/>
      <c r="U270" s="307"/>
      <c r="V270" s="307"/>
      <c r="W270" s="307"/>
      <c r="X270" s="307"/>
      <c r="Y270" s="307"/>
      <c r="Z270" s="307"/>
      <c r="AA270" s="308"/>
      <c r="AB270" s="308"/>
      <c r="AC270" s="308"/>
      <c r="AD270" s="308"/>
      <c r="AE270" s="308"/>
      <c r="AF270" s="308"/>
    </row>
    <row r="271" spans="1:32" ht="15" customHeight="1">
      <c r="A271" s="69" t="s">
        <v>160</v>
      </c>
      <c r="B271" s="69">
        <v>25</v>
      </c>
      <c r="C271" s="69">
        <v>21</v>
      </c>
      <c r="D271" s="69" t="str">
        <f t="shared" si="0"/>
        <v>C.25.21</v>
      </c>
      <c r="E271" s="7" t="s">
        <v>346</v>
      </c>
      <c r="F271" s="69" t="s">
        <v>222</v>
      </c>
      <c r="G271" s="73" t="s">
        <v>235</v>
      </c>
      <c r="H271" s="14">
        <v>3</v>
      </c>
      <c r="I271" s="14">
        <v>5</v>
      </c>
      <c r="J271" s="69" t="str">
        <f>CONCATENATE(H271,".",I271,".")</f>
        <v>3.5.</v>
      </c>
      <c r="K271" s="74" t="s">
        <v>236</v>
      </c>
      <c r="L271" s="15" t="s">
        <v>10</v>
      </c>
      <c r="AA271" s="308"/>
      <c r="AB271" s="308"/>
      <c r="AC271" s="308"/>
      <c r="AD271" s="308"/>
      <c r="AE271" s="308"/>
      <c r="AF271" s="308"/>
    </row>
    <row r="272" spans="1:32" ht="15" customHeight="1">
      <c r="A272" s="69" t="s">
        <v>160</v>
      </c>
      <c r="B272" s="71">
        <v>25</v>
      </c>
      <c r="C272" s="71">
        <v>29</v>
      </c>
      <c r="D272" s="69" t="str">
        <f t="shared" si="0"/>
        <v>C.25.29</v>
      </c>
      <c r="E272" s="7" t="s">
        <v>347</v>
      </c>
      <c r="F272" s="69" t="s">
        <v>88</v>
      </c>
      <c r="G272" s="72"/>
      <c r="H272" s="72"/>
      <c r="I272" s="72"/>
      <c r="J272" s="70"/>
      <c r="K272" s="72"/>
      <c r="L272" s="7"/>
      <c r="M272" s="307"/>
      <c r="N272" s="307"/>
      <c r="O272" s="307"/>
      <c r="P272" s="307"/>
      <c r="Q272" s="307"/>
      <c r="R272" s="307"/>
      <c r="S272" s="307"/>
      <c r="T272" s="307"/>
      <c r="U272" s="307"/>
      <c r="V272" s="307"/>
      <c r="W272" s="307"/>
      <c r="X272" s="307"/>
      <c r="Y272" s="307"/>
      <c r="Z272" s="307"/>
      <c r="AA272" s="308"/>
      <c r="AB272" s="308"/>
      <c r="AC272" s="308"/>
      <c r="AD272" s="308"/>
      <c r="AE272" s="308"/>
      <c r="AF272" s="308"/>
    </row>
    <row r="273" spans="1:32" ht="15" customHeight="1">
      <c r="A273" s="69" t="s">
        <v>160</v>
      </c>
      <c r="B273" s="69">
        <v>25</v>
      </c>
      <c r="C273" s="69">
        <v>29</v>
      </c>
      <c r="D273" s="69" t="str">
        <f t="shared" si="0"/>
        <v>C.25.29</v>
      </c>
      <c r="E273" s="7" t="s">
        <v>347</v>
      </c>
      <c r="F273" s="69" t="s">
        <v>222</v>
      </c>
      <c r="G273" s="73" t="s">
        <v>235</v>
      </c>
      <c r="H273" s="14">
        <v>3</v>
      </c>
      <c r="I273" s="14">
        <v>5</v>
      </c>
      <c r="J273" s="69" t="str">
        <f>CONCATENATE(H273,".",I273,".")</f>
        <v>3.5.</v>
      </c>
      <c r="K273" s="74" t="s">
        <v>236</v>
      </c>
      <c r="L273" s="15" t="s">
        <v>10</v>
      </c>
      <c r="AA273" s="308"/>
      <c r="AB273" s="308"/>
      <c r="AC273" s="308"/>
      <c r="AD273" s="308"/>
      <c r="AE273" s="308"/>
      <c r="AF273" s="308"/>
    </row>
    <row r="274" spans="1:32" ht="15" customHeight="1">
      <c r="A274" s="69" t="s">
        <v>160</v>
      </c>
      <c r="B274" s="71">
        <v>25</v>
      </c>
      <c r="C274" s="71">
        <v>30</v>
      </c>
      <c r="D274" s="69" t="str">
        <f t="shared" si="0"/>
        <v>C.25.30</v>
      </c>
      <c r="E274" s="7" t="s">
        <v>348</v>
      </c>
      <c r="F274" s="69" t="s">
        <v>88</v>
      </c>
      <c r="G274" s="72"/>
      <c r="H274" s="72"/>
      <c r="I274" s="72"/>
      <c r="J274" s="70"/>
      <c r="K274" s="72"/>
      <c r="L274" s="7"/>
      <c r="M274" s="307"/>
      <c r="N274" s="307"/>
      <c r="O274" s="307"/>
      <c r="P274" s="307"/>
      <c r="Q274" s="307"/>
      <c r="R274" s="307"/>
      <c r="S274" s="307"/>
      <c r="T274" s="307"/>
      <c r="U274" s="307"/>
      <c r="V274" s="307"/>
      <c r="W274" s="307"/>
      <c r="X274" s="307"/>
      <c r="Y274" s="307"/>
      <c r="Z274" s="307"/>
      <c r="AA274" s="308"/>
      <c r="AB274" s="308"/>
      <c r="AC274" s="308"/>
      <c r="AD274" s="308"/>
      <c r="AE274" s="308"/>
      <c r="AF274" s="308"/>
    </row>
    <row r="275" spans="1:32" ht="15" customHeight="1">
      <c r="A275" s="69" t="s">
        <v>160</v>
      </c>
      <c r="B275" s="71">
        <v>25</v>
      </c>
      <c r="C275" s="71">
        <v>40</v>
      </c>
      <c r="D275" s="69" t="str">
        <f t="shared" si="0"/>
        <v>C.25.40</v>
      </c>
      <c r="E275" s="7" t="s">
        <v>349</v>
      </c>
      <c r="F275" s="69" t="s">
        <v>88</v>
      </c>
      <c r="G275" s="72"/>
      <c r="H275" s="72"/>
      <c r="I275" s="72"/>
      <c r="J275" s="70"/>
      <c r="K275" s="72"/>
      <c r="L275" s="7"/>
      <c r="M275" s="307"/>
      <c r="N275" s="307"/>
      <c r="O275" s="307"/>
      <c r="P275" s="307"/>
      <c r="Q275" s="307"/>
      <c r="R275" s="307"/>
      <c r="S275" s="307"/>
      <c r="T275" s="307"/>
      <c r="U275" s="307"/>
      <c r="V275" s="307"/>
      <c r="W275" s="307"/>
      <c r="X275" s="307"/>
      <c r="Y275" s="307"/>
      <c r="Z275" s="307"/>
      <c r="AA275" s="308"/>
      <c r="AB275" s="308"/>
      <c r="AC275" s="308"/>
      <c r="AD275" s="308"/>
      <c r="AE275" s="308"/>
      <c r="AF275" s="308"/>
    </row>
    <row r="276" spans="1:32" ht="15" customHeight="1">
      <c r="A276" s="69" t="s">
        <v>160</v>
      </c>
      <c r="B276" s="71">
        <v>25</v>
      </c>
      <c r="C276" s="71">
        <v>50</v>
      </c>
      <c r="D276" s="69" t="str">
        <f t="shared" si="0"/>
        <v>C.25.50</v>
      </c>
      <c r="E276" s="7" t="s">
        <v>350</v>
      </c>
      <c r="F276" s="69" t="s">
        <v>88</v>
      </c>
      <c r="G276" s="72"/>
      <c r="H276" s="72"/>
      <c r="I276" s="72"/>
      <c r="J276" s="70"/>
      <c r="K276" s="72"/>
      <c r="L276" s="7"/>
      <c r="M276" s="307"/>
      <c r="N276" s="307"/>
      <c r="O276" s="307"/>
      <c r="P276" s="307"/>
      <c r="Q276" s="307"/>
      <c r="R276" s="307"/>
      <c r="S276" s="307"/>
      <c r="T276" s="307"/>
      <c r="U276" s="307"/>
      <c r="V276" s="307"/>
      <c r="W276" s="307"/>
      <c r="X276" s="307"/>
      <c r="Y276" s="307"/>
      <c r="Z276" s="307"/>
      <c r="AA276" s="308"/>
      <c r="AB276" s="308"/>
      <c r="AC276" s="308"/>
      <c r="AD276" s="308"/>
      <c r="AE276" s="308"/>
      <c r="AF276" s="308"/>
    </row>
    <row r="277" spans="1:32" ht="15" customHeight="1">
      <c r="A277" s="69" t="s">
        <v>160</v>
      </c>
      <c r="B277" s="71">
        <v>25</v>
      </c>
      <c r="C277" s="71">
        <v>61</v>
      </c>
      <c r="D277" s="69" t="str">
        <f t="shared" si="0"/>
        <v>C.25.61</v>
      </c>
      <c r="E277" s="7" t="s">
        <v>351</v>
      </c>
      <c r="F277" s="69" t="s">
        <v>88</v>
      </c>
      <c r="G277" s="72"/>
      <c r="H277" s="72"/>
      <c r="I277" s="72"/>
      <c r="J277" s="70"/>
      <c r="K277" s="72"/>
      <c r="L277" s="7"/>
      <c r="M277" s="307"/>
      <c r="N277" s="307"/>
      <c r="O277" s="307"/>
      <c r="P277" s="307"/>
      <c r="Q277" s="307"/>
      <c r="R277" s="307"/>
      <c r="S277" s="307"/>
      <c r="T277" s="307"/>
      <c r="U277" s="307"/>
      <c r="V277" s="307"/>
      <c r="W277" s="307"/>
      <c r="X277" s="307"/>
      <c r="Y277" s="307"/>
      <c r="Z277" s="307"/>
      <c r="AA277" s="308"/>
      <c r="AB277" s="308"/>
      <c r="AC277" s="308"/>
      <c r="AD277" s="308"/>
      <c r="AE277" s="308"/>
      <c r="AF277" s="308"/>
    </row>
    <row r="278" spans="1:32" ht="15" customHeight="1">
      <c r="A278" s="69" t="s">
        <v>160</v>
      </c>
      <c r="B278" s="71">
        <v>25</v>
      </c>
      <c r="C278" s="71">
        <v>62</v>
      </c>
      <c r="D278" s="69" t="str">
        <f t="shared" si="0"/>
        <v>C.25.62</v>
      </c>
      <c r="E278" s="7" t="s">
        <v>352</v>
      </c>
      <c r="F278" s="69" t="s">
        <v>88</v>
      </c>
      <c r="G278" s="72"/>
      <c r="H278" s="72"/>
      <c r="I278" s="72"/>
      <c r="J278" s="70"/>
      <c r="K278" s="72"/>
      <c r="L278" s="7"/>
      <c r="M278" s="307"/>
      <c r="N278" s="307"/>
      <c r="O278" s="307"/>
      <c r="P278" s="307"/>
      <c r="Q278" s="307"/>
      <c r="R278" s="307"/>
      <c r="S278" s="307"/>
      <c r="T278" s="307"/>
      <c r="U278" s="307"/>
      <c r="V278" s="307"/>
      <c r="W278" s="307"/>
      <c r="X278" s="307"/>
      <c r="Y278" s="307"/>
      <c r="Z278" s="307"/>
      <c r="AA278" s="308"/>
      <c r="AB278" s="308"/>
      <c r="AC278" s="308"/>
      <c r="AD278" s="308"/>
      <c r="AE278" s="308"/>
      <c r="AF278" s="308"/>
    </row>
    <row r="279" spans="1:32" ht="15" customHeight="1">
      <c r="A279" s="69" t="s">
        <v>160</v>
      </c>
      <c r="B279" s="71">
        <v>25</v>
      </c>
      <c r="C279" s="71">
        <v>71</v>
      </c>
      <c r="D279" s="69" t="str">
        <f t="shared" si="0"/>
        <v>C.25.71</v>
      </c>
      <c r="E279" s="7" t="s">
        <v>353</v>
      </c>
      <c r="F279" s="69" t="s">
        <v>88</v>
      </c>
      <c r="G279" s="72"/>
      <c r="H279" s="72"/>
      <c r="I279" s="72"/>
      <c r="J279" s="70"/>
      <c r="K279" s="72"/>
      <c r="L279" s="7"/>
      <c r="M279" s="307"/>
      <c r="N279" s="307"/>
      <c r="O279" s="307"/>
      <c r="P279" s="307"/>
      <c r="Q279" s="307"/>
      <c r="R279" s="307"/>
      <c r="S279" s="307"/>
      <c r="T279" s="307"/>
      <c r="U279" s="307"/>
      <c r="V279" s="307"/>
      <c r="W279" s="307"/>
      <c r="X279" s="307"/>
      <c r="Y279" s="307"/>
      <c r="Z279" s="307"/>
      <c r="AA279" s="308"/>
      <c r="AB279" s="308"/>
      <c r="AC279" s="308"/>
      <c r="AD279" s="308"/>
      <c r="AE279" s="308"/>
      <c r="AF279" s="308"/>
    </row>
    <row r="280" spans="1:32" ht="15" customHeight="1">
      <c r="A280" s="69" t="s">
        <v>160</v>
      </c>
      <c r="B280" s="71">
        <v>25</v>
      </c>
      <c r="C280" s="71">
        <v>72</v>
      </c>
      <c r="D280" s="69" t="str">
        <f t="shared" si="0"/>
        <v>C.25.72</v>
      </c>
      <c r="E280" s="7" t="s">
        <v>354</v>
      </c>
      <c r="F280" s="69" t="s">
        <v>88</v>
      </c>
      <c r="G280" s="72"/>
      <c r="H280" s="72"/>
      <c r="I280" s="72"/>
      <c r="J280" s="70"/>
      <c r="K280" s="72"/>
      <c r="L280" s="7"/>
      <c r="M280" s="307"/>
      <c r="N280" s="307"/>
      <c r="O280" s="307"/>
      <c r="P280" s="307"/>
      <c r="Q280" s="307"/>
      <c r="R280" s="307"/>
      <c r="S280" s="307"/>
      <c r="T280" s="307"/>
      <c r="U280" s="307"/>
      <c r="V280" s="307"/>
      <c r="W280" s="307"/>
      <c r="X280" s="307"/>
      <c r="Y280" s="307"/>
      <c r="Z280" s="307"/>
      <c r="AA280" s="308"/>
      <c r="AB280" s="308"/>
      <c r="AC280" s="308"/>
      <c r="AD280" s="308"/>
      <c r="AE280" s="308"/>
      <c r="AF280" s="308"/>
    </row>
    <row r="281" spans="1:32" ht="15" customHeight="1">
      <c r="A281" s="69" t="s">
        <v>160</v>
      </c>
      <c r="B281" s="71">
        <v>25</v>
      </c>
      <c r="C281" s="71">
        <v>73</v>
      </c>
      <c r="D281" s="69" t="str">
        <f t="shared" si="0"/>
        <v>C.25.73</v>
      </c>
      <c r="E281" s="7" t="s">
        <v>355</v>
      </c>
      <c r="F281" s="69" t="s">
        <v>88</v>
      </c>
      <c r="G281" s="72"/>
      <c r="H281" s="72"/>
      <c r="I281" s="72"/>
      <c r="J281" s="70"/>
      <c r="K281" s="72"/>
      <c r="L281" s="7"/>
      <c r="M281" s="307"/>
      <c r="N281" s="307"/>
      <c r="O281" s="307"/>
      <c r="P281" s="307"/>
      <c r="Q281" s="307"/>
      <c r="R281" s="307"/>
      <c r="S281" s="307"/>
      <c r="T281" s="307"/>
      <c r="U281" s="307"/>
      <c r="V281" s="307"/>
      <c r="W281" s="307"/>
      <c r="X281" s="307"/>
      <c r="Y281" s="307"/>
      <c r="Z281" s="307"/>
      <c r="AA281" s="308"/>
      <c r="AB281" s="308"/>
      <c r="AC281" s="308"/>
      <c r="AD281" s="308"/>
      <c r="AE281" s="308"/>
      <c r="AF281" s="308"/>
    </row>
    <row r="282" spans="1:32" ht="15" customHeight="1">
      <c r="A282" s="69" t="s">
        <v>160</v>
      </c>
      <c r="B282" s="71">
        <v>25</v>
      </c>
      <c r="C282" s="71">
        <v>91</v>
      </c>
      <c r="D282" s="69" t="str">
        <f t="shared" si="0"/>
        <v>C.25.91</v>
      </c>
      <c r="E282" s="7" t="s">
        <v>356</v>
      </c>
      <c r="F282" s="69" t="s">
        <v>88</v>
      </c>
      <c r="G282" s="72"/>
      <c r="H282" s="72"/>
      <c r="I282" s="72"/>
      <c r="J282" s="70"/>
      <c r="K282" s="72"/>
      <c r="L282" s="7"/>
      <c r="M282" s="307"/>
      <c r="N282" s="307"/>
      <c r="O282" s="307"/>
      <c r="P282" s="307"/>
      <c r="Q282" s="307"/>
      <c r="R282" s="307"/>
      <c r="S282" s="307"/>
      <c r="T282" s="307"/>
      <c r="U282" s="307"/>
      <c r="V282" s="307"/>
      <c r="W282" s="307"/>
      <c r="X282" s="307"/>
      <c r="Y282" s="307"/>
      <c r="Z282" s="307"/>
      <c r="AA282" s="308"/>
      <c r="AB282" s="308"/>
      <c r="AC282" s="308"/>
      <c r="AD282" s="308"/>
      <c r="AE282" s="308"/>
      <c r="AF282" s="308"/>
    </row>
    <row r="283" spans="1:32" ht="15" customHeight="1">
      <c r="A283" s="69" t="s">
        <v>160</v>
      </c>
      <c r="B283" s="71">
        <v>25</v>
      </c>
      <c r="C283" s="71">
        <v>92</v>
      </c>
      <c r="D283" s="69" t="str">
        <f t="shared" si="0"/>
        <v>C.25.92</v>
      </c>
      <c r="E283" s="7" t="s">
        <v>357</v>
      </c>
      <c r="F283" s="69" t="s">
        <v>88</v>
      </c>
      <c r="G283" s="72"/>
      <c r="H283" s="72"/>
      <c r="I283" s="72"/>
      <c r="J283" s="70"/>
      <c r="K283" s="72"/>
      <c r="L283" s="7"/>
      <c r="M283" s="307"/>
      <c r="N283" s="307"/>
      <c r="O283" s="307"/>
      <c r="P283" s="307"/>
      <c r="Q283" s="307"/>
      <c r="R283" s="307"/>
      <c r="S283" s="307"/>
      <c r="T283" s="307"/>
      <c r="U283" s="307"/>
      <c r="V283" s="307"/>
      <c r="W283" s="307"/>
      <c r="X283" s="307"/>
      <c r="Y283" s="307"/>
      <c r="Z283" s="307"/>
      <c r="AA283" s="308"/>
      <c r="AB283" s="308"/>
      <c r="AC283" s="308"/>
      <c r="AD283" s="308"/>
      <c r="AE283" s="308"/>
      <c r="AF283" s="308"/>
    </row>
    <row r="284" spans="1:32" ht="15" customHeight="1">
      <c r="A284" s="69" t="s">
        <v>160</v>
      </c>
      <c r="B284" s="71">
        <v>25</v>
      </c>
      <c r="C284" s="71">
        <v>93</v>
      </c>
      <c r="D284" s="69" t="str">
        <f t="shared" si="0"/>
        <v>C.25.93</v>
      </c>
      <c r="E284" s="7" t="s">
        <v>358</v>
      </c>
      <c r="F284" s="69" t="s">
        <v>88</v>
      </c>
      <c r="G284" s="72"/>
      <c r="H284" s="72"/>
      <c r="I284" s="72"/>
      <c r="J284" s="70"/>
      <c r="K284" s="72"/>
      <c r="L284" s="7"/>
      <c r="M284" s="307"/>
      <c r="N284" s="307"/>
      <c r="O284" s="307"/>
      <c r="P284" s="307"/>
      <c r="Q284" s="307"/>
      <c r="R284" s="307"/>
      <c r="S284" s="307"/>
      <c r="T284" s="307"/>
      <c r="U284" s="307"/>
      <c r="V284" s="307"/>
      <c r="W284" s="307"/>
      <c r="X284" s="307"/>
      <c r="Y284" s="307"/>
      <c r="Z284" s="307"/>
      <c r="AA284" s="308"/>
      <c r="AB284" s="308"/>
      <c r="AC284" s="308"/>
      <c r="AD284" s="308"/>
      <c r="AE284" s="308"/>
      <c r="AF284" s="308"/>
    </row>
    <row r="285" spans="1:32" ht="15" customHeight="1">
      <c r="A285" s="69" t="s">
        <v>160</v>
      </c>
      <c r="B285" s="69">
        <v>25</v>
      </c>
      <c r="C285" s="69">
        <v>93</v>
      </c>
      <c r="D285" s="69" t="str">
        <f t="shared" si="0"/>
        <v>C.25.93</v>
      </c>
      <c r="E285" s="7" t="s">
        <v>358</v>
      </c>
      <c r="F285" s="69" t="s">
        <v>222</v>
      </c>
      <c r="G285" s="73" t="s">
        <v>235</v>
      </c>
      <c r="H285" s="14">
        <v>3</v>
      </c>
      <c r="I285" s="14">
        <v>5</v>
      </c>
      <c r="J285" s="69" t="str">
        <f>CONCATENATE(H285,".",I285,".")</f>
        <v>3.5.</v>
      </c>
      <c r="K285" s="74" t="s">
        <v>236</v>
      </c>
      <c r="L285" s="15" t="s">
        <v>10</v>
      </c>
      <c r="AA285" s="308"/>
      <c r="AB285" s="308"/>
      <c r="AC285" s="308"/>
      <c r="AD285" s="308"/>
      <c r="AE285" s="308"/>
      <c r="AF285" s="308"/>
    </row>
    <row r="286" spans="1:32" ht="15" customHeight="1">
      <c r="A286" s="69" t="s">
        <v>160</v>
      </c>
      <c r="B286" s="71">
        <v>25</v>
      </c>
      <c r="C286" s="71">
        <v>94</v>
      </c>
      <c r="D286" s="69" t="str">
        <f t="shared" si="0"/>
        <v>C.25.94</v>
      </c>
      <c r="E286" s="7" t="s">
        <v>359</v>
      </c>
      <c r="F286" s="69" t="s">
        <v>88</v>
      </c>
      <c r="G286" s="72"/>
      <c r="H286" s="72"/>
      <c r="I286" s="72"/>
      <c r="J286" s="70"/>
      <c r="K286" s="72"/>
      <c r="L286" s="7"/>
      <c r="M286" s="307"/>
      <c r="N286" s="307"/>
      <c r="O286" s="307"/>
      <c r="P286" s="307"/>
      <c r="Q286" s="307"/>
      <c r="R286" s="307"/>
      <c r="S286" s="307"/>
      <c r="T286" s="307"/>
      <c r="U286" s="307"/>
      <c r="V286" s="307"/>
      <c r="W286" s="307"/>
      <c r="X286" s="307"/>
      <c r="Y286" s="307"/>
      <c r="Z286" s="307"/>
      <c r="AA286" s="308"/>
      <c r="AB286" s="308"/>
      <c r="AC286" s="308"/>
      <c r="AD286" s="308"/>
      <c r="AE286" s="308"/>
      <c r="AF286" s="308"/>
    </row>
    <row r="287" spans="1:32" ht="15" customHeight="1">
      <c r="A287" s="69" t="s">
        <v>160</v>
      </c>
      <c r="B287" s="71">
        <v>25</v>
      </c>
      <c r="C287" s="71">
        <v>99</v>
      </c>
      <c r="D287" s="69" t="str">
        <f t="shared" si="0"/>
        <v>C.25.99</v>
      </c>
      <c r="E287" s="7" t="s">
        <v>360</v>
      </c>
      <c r="F287" s="69" t="s">
        <v>88</v>
      </c>
      <c r="G287" s="72"/>
      <c r="H287" s="72"/>
      <c r="I287" s="72"/>
      <c r="J287" s="70"/>
      <c r="K287" s="72"/>
      <c r="L287" s="7"/>
      <c r="M287" s="307"/>
      <c r="N287" s="307"/>
      <c r="O287" s="307"/>
      <c r="P287" s="307"/>
      <c r="Q287" s="307"/>
      <c r="R287" s="307"/>
      <c r="S287" s="307"/>
      <c r="T287" s="307"/>
      <c r="U287" s="307"/>
      <c r="V287" s="307"/>
      <c r="W287" s="307"/>
      <c r="X287" s="307"/>
      <c r="Y287" s="307"/>
      <c r="Z287" s="307"/>
      <c r="AA287" s="308"/>
      <c r="AB287" s="308"/>
      <c r="AC287" s="308"/>
      <c r="AD287" s="308"/>
      <c r="AE287" s="308"/>
      <c r="AF287" s="308"/>
    </row>
    <row r="288" spans="1:32" ht="15" customHeight="1">
      <c r="A288" s="69" t="s">
        <v>160</v>
      </c>
      <c r="B288" s="69">
        <v>26</v>
      </c>
      <c r="C288" s="69" t="s">
        <v>220</v>
      </c>
      <c r="D288" s="69" t="str">
        <f t="shared" si="0"/>
        <v>C.26.-</v>
      </c>
      <c r="E288" s="7" t="s">
        <v>361</v>
      </c>
      <c r="F288" s="69" t="s">
        <v>222</v>
      </c>
      <c r="G288" s="73" t="s">
        <v>286</v>
      </c>
      <c r="H288" s="14">
        <v>3</v>
      </c>
      <c r="I288" s="14">
        <v>6</v>
      </c>
      <c r="J288" s="69" t="str">
        <f>CONCATENATE(H288,".",I288,".")</f>
        <v>3.6.</v>
      </c>
      <c r="K288" s="74" t="s">
        <v>287</v>
      </c>
      <c r="L288" s="15" t="s">
        <v>10</v>
      </c>
      <c r="AB288" s="308"/>
      <c r="AC288" s="308"/>
      <c r="AD288" s="308"/>
      <c r="AE288" s="308"/>
      <c r="AF288" s="308"/>
    </row>
    <row r="289" spans="1:32" ht="15" customHeight="1">
      <c r="A289" s="69" t="s">
        <v>160</v>
      </c>
      <c r="B289" s="71">
        <v>26</v>
      </c>
      <c r="C289" s="71">
        <v>11</v>
      </c>
      <c r="D289" s="69" t="str">
        <f t="shared" si="0"/>
        <v>C.26.11</v>
      </c>
      <c r="E289" s="7" t="s">
        <v>362</v>
      </c>
      <c r="F289" s="69" t="s">
        <v>88</v>
      </c>
      <c r="G289" s="72"/>
      <c r="H289" s="72"/>
      <c r="I289" s="72"/>
      <c r="J289" s="70"/>
      <c r="K289" s="72"/>
      <c r="L289" s="7"/>
      <c r="M289" s="307"/>
      <c r="N289" s="307"/>
      <c r="O289" s="307"/>
      <c r="P289" s="307"/>
      <c r="Q289" s="307"/>
      <c r="R289" s="307"/>
      <c r="S289" s="307"/>
      <c r="T289" s="307"/>
      <c r="U289" s="307"/>
      <c r="V289" s="307"/>
      <c r="W289" s="307"/>
      <c r="X289" s="307"/>
      <c r="Y289" s="307"/>
      <c r="Z289" s="307"/>
      <c r="AA289" s="308"/>
      <c r="AB289" s="308"/>
      <c r="AC289" s="308"/>
      <c r="AD289" s="308"/>
      <c r="AE289" s="308"/>
      <c r="AF289" s="308"/>
    </row>
    <row r="290" spans="1:32" ht="15" customHeight="1">
      <c r="A290" s="69" t="s">
        <v>160</v>
      </c>
      <c r="B290" s="71">
        <v>26</v>
      </c>
      <c r="C290" s="71">
        <v>12</v>
      </c>
      <c r="D290" s="69" t="str">
        <f t="shared" si="0"/>
        <v>C.26.12</v>
      </c>
      <c r="E290" s="7" t="s">
        <v>363</v>
      </c>
      <c r="F290" s="69" t="s">
        <v>88</v>
      </c>
      <c r="G290" s="72"/>
      <c r="H290" s="72"/>
      <c r="I290" s="72"/>
      <c r="J290" s="70"/>
      <c r="K290" s="72"/>
      <c r="L290" s="7"/>
      <c r="M290" s="307"/>
      <c r="N290" s="307"/>
      <c r="O290" s="307"/>
      <c r="P290" s="307"/>
      <c r="Q290" s="307"/>
      <c r="R290" s="307"/>
      <c r="S290" s="307"/>
      <c r="T290" s="307"/>
      <c r="U290" s="307"/>
      <c r="V290" s="307"/>
      <c r="W290" s="307"/>
      <c r="X290" s="307"/>
      <c r="Y290" s="307"/>
      <c r="Z290" s="307"/>
      <c r="AA290" s="308"/>
      <c r="AB290" s="308"/>
      <c r="AC290" s="308"/>
      <c r="AD290" s="308"/>
      <c r="AE290" s="308"/>
      <c r="AF290" s="308"/>
    </row>
    <row r="291" spans="1:32" ht="15" customHeight="1">
      <c r="A291" s="69" t="s">
        <v>160</v>
      </c>
      <c r="B291" s="71">
        <v>26</v>
      </c>
      <c r="C291" s="71">
        <v>20</v>
      </c>
      <c r="D291" s="69" t="str">
        <f t="shared" si="0"/>
        <v>C.26.20</v>
      </c>
      <c r="E291" s="7" t="s">
        <v>364</v>
      </c>
      <c r="F291" s="69" t="s">
        <v>88</v>
      </c>
      <c r="G291" s="72"/>
      <c r="H291" s="72"/>
      <c r="I291" s="72"/>
      <c r="J291" s="70"/>
      <c r="K291" s="72"/>
      <c r="L291" s="7"/>
      <c r="M291" s="307"/>
      <c r="N291" s="307"/>
      <c r="O291" s="307"/>
      <c r="P291" s="307"/>
      <c r="Q291" s="307"/>
      <c r="R291" s="307"/>
      <c r="S291" s="307"/>
      <c r="T291" s="307"/>
      <c r="U291" s="307"/>
      <c r="V291" s="307"/>
      <c r="W291" s="307"/>
      <c r="X291" s="307"/>
      <c r="Y291" s="307"/>
      <c r="Z291" s="307"/>
      <c r="AA291" s="308"/>
      <c r="AB291" s="308"/>
      <c r="AC291" s="308"/>
      <c r="AD291" s="308"/>
      <c r="AE291" s="308"/>
      <c r="AF291" s="308"/>
    </row>
    <row r="292" spans="1:32" ht="15" customHeight="1">
      <c r="A292" s="69" t="s">
        <v>160</v>
      </c>
      <c r="B292" s="71">
        <v>26</v>
      </c>
      <c r="C292" s="71">
        <v>30</v>
      </c>
      <c r="D292" s="69" t="str">
        <f t="shared" si="0"/>
        <v>C.26.30</v>
      </c>
      <c r="E292" s="7" t="s">
        <v>365</v>
      </c>
      <c r="F292" s="69" t="s">
        <v>88</v>
      </c>
      <c r="G292" s="72"/>
      <c r="H292" s="72"/>
      <c r="I292" s="72"/>
      <c r="J292" s="70"/>
      <c r="K292" s="72"/>
      <c r="L292" s="7"/>
      <c r="M292" s="307"/>
      <c r="N292" s="307"/>
      <c r="O292" s="307"/>
      <c r="P292" s="307"/>
      <c r="Q292" s="307"/>
      <c r="R292" s="307"/>
      <c r="S292" s="307"/>
      <c r="T292" s="307"/>
      <c r="U292" s="307"/>
      <c r="V292" s="307"/>
      <c r="W292" s="307"/>
      <c r="X292" s="307"/>
      <c r="Y292" s="307"/>
      <c r="Z292" s="307"/>
      <c r="AA292" s="308"/>
      <c r="AB292" s="308"/>
      <c r="AC292" s="308"/>
      <c r="AD292" s="308"/>
      <c r="AE292" s="308"/>
      <c r="AF292" s="308"/>
    </row>
    <row r="293" spans="1:32" ht="15" customHeight="1">
      <c r="A293" s="69" t="s">
        <v>160</v>
      </c>
      <c r="B293" s="71">
        <v>26</v>
      </c>
      <c r="C293" s="71">
        <v>40</v>
      </c>
      <c r="D293" s="69" t="str">
        <f t="shared" si="0"/>
        <v>C.26.40</v>
      </c>
      <c r="E293" s="7" t="s">
        <v>366</v>
      </c>
      <c r="F293" s="69" t="s">
        <v>88</v>
      </c>
      <c r="G293" s="72"/>
      <c r="H293" s="72"/>
      <c r="I293" s="72"/>
      <c r="J293" s="70"/>
      <c r="K293" s="72"/>
      <c r="L293" s="7"/>
      <c r="M293" s="307"/>
      <c r="N293" s="307"/>
      <c r="O293" s="307"/>
      <c r="P293" s="307"/>
      <c r="Q293" s="307"/>
      <c r="R293" s="307"/>
      <c r="S293" s="307"/>
      <c r="T293" s="307"/>
      <c r="U293" s="307"/>
      <c r="V293" s="307"/>
      <c r="W293" s="307"/>
      <c r="X293" s="307"/>
      <c r="Y293" s="307"/>
      <c r="Z293" s="307"/>
      <c r="AA293" s="308"/>
      <c r="AB293" s="308"/>
      <c r="AC293" s="308"/>
      <c r="AD293" s="308"/>
      <c r="AE293" s="308"/>
      <c r="AF293" s="308"/>
    </row>
    <row r="294" spans="1:32" ht="15" customHeight="1">
      <c r="A294" s="69" t="s">
        <v>160</v>
      </c>
      <c r="B294" s="71">
        <v>26</v>
      </c>
      <c r="C294" s="71">
        <v>51</v>
      </c>
      <c r="D294" s="69" t="str">
        <f t="shared" si="0"/>
        <v>C.26.51</v>
      </c>
      <c r="E294" s="7" t="s">
        <v>367</v>
      </c>
      <c r="F294" s="69" t="s">
        <v>88</v>
      </c>
      <c r="G294" s="72"/>
      <c r="H294" s="72"/>
      <c r="I294" s="72"/>
      <c r="J294" s="70"/>
      <c r="K294" s="72"/>
      <c r="L294" s="7"/>
      <c r="M294" s="307"/>
      <c r="N294" s="307"/>
      <c r="O294" s="307"/>
      <c r="P294" s="307"/>
      <c r="Q294" s="307"/>
      <c r="R294" s="307"/>
      <c r="S294" s="307"/>
      <c r="T294" s="307"/>
      <c r="U294" s="307"/>
      <c r="V294" s="307"/>
      <c r="W294" s="307"/>
      <c r="X294" s="307"/>
      <c r="Y294" s="307"/>
      <c r="Z294" s="307"/>
      <c r="AA294" s="308"/>
      <c r="AB294" s="308"/>
      <c r="AC294" s="308"/>
      <c r="AD294" s="308"/>
      <c r="AE294" s="308"/>
      <c r="AF294" s="308"/>
    </row>
    <row r="295" spans="1:32" ht="15" customHeight="1">
      <c r="A295" s="69" t="s">
        <v>160</v>
      </c>
      <c r="B295" s="71">
        <v>26</v>
      </c>
      <c r="C295" s="71">
        <v>52</v>
      </c>
      <c r="D295" s="69" t="str">
        <f t="shared" si="0"/>
        <v>C.26.52</v>
      </c>
      <c r="E295" s="7" t="s">
        <v>368</v>
      </c>
      <c r="F295" s="69" t="s">
        <v>88</v>
      </c>
      <c r="G295" s="72"/>
      <c r="H295" s="72"/>
      <c r="I295" s="72"/>
      <c r="J295" s="70"/>
      <c r="K295" s="72"/>
      <c r="L295" s="7"/>
      <c r="M295" s="307"/>
      <c r="N295" s="307"/>
      <c r="O295" s="307"/>
      <c r="P295" s="307"/>
      <c r="Q295" s="307"/>
      <c r="R295" s="307"/>
      <c r="S295" s="307"/>
      <c r="T295" s="307"/>
      <c r="U295" s="307"/>
      <c r="V295" s="307"/>
      <c r="W295" s="307"/>
      <c r="X295" s="307"/>
      <c r="Y295" s="307"/>
      <c r="Z295" s="307"/>
      <c r="AA295" s="308"/>
      <c r="AB295" s="308"/>
      <c r="AC295" s="308"/>
      <c r="AD295" s="308"/>
      <c r="AE295" s="308"/>
      <c r="AF295" s="308"/>
    </row>
    <row r="296" spans="1:32" ht="15" customHeight="1">
      <c r="A296" s="69" t="s">
        <v>160</v>
      </c>
      <c r="B296" s="71">
        <v>26</v>
      </c>
      <c r="C296" s="71">
        <v>60</v>
      </c>
      <c r="D296" s="69" t="str">
        <f t="shared" si="0"/>
        <v>C.26.60</v>
      </c>
      <c r="E296" s="7" t="s">
        <v>369</v>
      </c>
      <c r="F296" s="69" t="s">
        <v>88</v>
      </c>
      <c r="G296" s="72"/>
      <c r="H296" s="72"/>
      <c r="I296" s="72"/>
      <c r="J296" s="70"/>
      <c r="K296" s="72"/>
      <c r="L296" s="7"/>
      <c r="M296" s="307"/>
      <c r="N296" s="307"/>
      <c r="O296" s="307"/>
      <c r="P296" s="307"/>
      <c r="Q296" s="307"/>
      <c r="R296" s="307"/>
      <c r="S296" s="307"/>
      <c r="T296" s="307"/>
      <c r="U296" s="307"/>
      <c r="V296" s="307"/>
      <c r="W296" s="307"/>
      <c r="X296" s="307"/>
      <c r="Y296" s="307"/>
      <c r="Z296" s="307"/>
      <c r="AA296" s="308"/>
      <c r="AB296" s="308"/>
      <c r="AC296" s="308"/>
      <c r="AD296" s="308"/>
      <c r="AE296" s="308"/>
      <c r="AF296" s="308"/>
    </row>
    <row r="297" spans="1:32" ht="15" customHeight="1">
      <c r="A297" s="69" t="s">
        <v>160</v>
      </c>
      <c r="B297" s="71">
        <v>26</v>
      </c>
      <c r="C297" s="71">
        <v>70</v>
      </c>
      <c r="D297" s="69" t="str">
        <f t="shared" si="0"/>
        <v>C.26.70</v>
      </c>
      <c r="E297" s="7" t="s">
        <v>370</v>
      </c>
      <c r="F297" s="69" t="s">
        <v>88</v>
      </c>
      <c r="G297" s="72"/>
      <c r="H297" s="72"/>
      <c r="I297" s="72"/>
      <c r="J297" s="70"/>
      <c r="K297" s="72"/>
      <c r="L297" s="7"/>
      <c r="M297" s="307"/>
      <c r="N297" s="307"/>
      <c r="O297" s="307"/>
      <c r="P297" s="307"/>
      <c r="Q297" s="307"/>
      <c r="R297" s="307"/>
      <c r="S297" s="307"/>
      <c r="T297" s="307"/>
      <c r="U297" s="307"/>
      <c r="V297" s="307"/>
      <c r="W297" s="307"/>
      <c r="X297" s="307"/>
      <c r="Y297" s="307"/>
      <c r="Z297" s="307"/>
      <c r="AA297" s="308"/>
      <c r="AB297" s="308"/>
      <c r="AC297" s="308"/>
      <c r="AD297" s="308"/>
      <c r="AE297" s="308"/>
      <c r="AF297" s="308"/>
    </row>
    <row r="298" spans="1:32" ht="15" customHeight="1">
      <c r="A298" s="69" t="s">
        <v>160</v>
      </c>
      <c r="B298" s="71">
        <v>26</v>
      </c>
      <c r="C298" s="71">
        <v>80</v>
      </c>
      <c r="D298" s="69" t="str">
        <f t="shared" si="0"/>
        <v>C.26.80</v>
      </c>
      <c r="E298" s="7" t="s">
        <v>371</v>
      </c>
      <c r="F298" s="69" t="s">
        <v>88</v>
      </c>
      <c r="G298" s="72"/>
      <c r="H298" s="72"/>
      <c r="I298" s="72"/>
      <c r="J298" s="70"/>
      <c r="K298" s="72"/>
      <c r="L298" s="7"/>
      <c r="M298" s="307"/>
      <c r="N298" s="307"/>
      <c r="O298" s="307"/>
      <c r="P298" s="307"/>
      <c r="Q298" s="307"/>
      <c r="R298" s="307"/>
      <c r="S298" s="307"/>
      <c r="T298" s="307"/>
      <c r="U298" s="307"/>
      <c r="V298" s="307"/>
      <c r="W298" s="307"/>
      <c r="X298" s="307"/>
      <c r="Y298" s="307"/>
      <c r="Z298" s="307"/>
      <c r="AA298" s="308"/>
      <c r="AB298" s="308"/>
      <c r="AC298" s="308"/>
      <c r="AD298" s="308"/>
      <c r="AE298" s="308"/>
      <c r="AF298" s="308"/>
    </row>
    <row r="299" spans="1:32" ht="15" customHeight="1">
      <c r="A299" s="69" t="s">
        <v>160</v>
      </c>
      <c r="B299" s="69">
        <v>27</v>
      </c>
      <c r="C299" s="69" t="s">
        <v>220</v>
      </c>
      <c r="D299" s="69" t="str">
        <f t="shared" si="0"/>
        <v>C.27.-</v>
      </c>
      <c r="E299" s="69" t="s">
        <v>372</v>
      </c>
      <c r="F299" s="69" t="s">
        <v>222</v>
      </c>
      <c r="G299" s="73" t="s">
        <v>373</v>
      </c>
      <c r="H299" s="14">
        <v>3</v>
      </c>
      <c r="I299" s="14">
        <v>1</v>
      </c>
      <c r="J299" s="69" t="str">
        <f t="shared" ref="J299:J305" si="10">CONCATENATE(H299,".",I299,".")</f>
        <v>3.1.</v>
      </c>
      <c r="K299" s="74" t="s">
        <v>374</v>
      </c>
      <c r="L299" s="15" t="s">
        <v>10</v>
      </c>
      <c r="AA299" s="308"/>
      <c r="AB299" s="308"/>
      <c r="AC299" s="308"/>
      <c r="AD299" s="308"/>
      <c r="AE299" s="308"/>
      <c r="AF299" s="308"/>
    </row>
    <row r="300" spans="1:32" ht="15" customHeight="1">
      <c r="A300" s="69" t="s">
        <v>160</v>
      </c>
      <c r="B300" s="69">
        <v>27</v>
      </c>
      <c r="C300" s="69" t="s">
        <v>220</v>
      </c>
      <c r="D300" s="69" t="str">
        <f t="shared" si="0"/>
        <v>C.27.-</v>
      </c>
      <c r="E300" s="69" t="s">
        <v>372</v>
      </c>
      <c r="F300" s="69" t="s">
        <v>222</v>
      </c>
      <c r="G300" s="73" t="s">
        <v>342</v>
      </c>
      <c r="H300" s="14">
        <v>3</v>
      </c>
      <c r="I300" s="14">
        <v>2</v>
      </c>
      <c r="J300" s="69" t="str">
        <f t="shared" si="10"/>
        <v>3.2.</v>
      </c>
      <c r="K300" s="74" t="s">
        <v>343</v>
      </c>
      <c r="L300" s="15" t="s">
        <v>10</v>
      </c>
      <c r="AA300" s="308"/>
      <c r="AB300" s="308"/>
      <c r="AC300" s="308"/>
      <c r="AD300" s="308"/>
      <c r="AE300" s="308"/>
      <c r="AF300" s="308"/>
    </row>
    <row r="301" spans="1:32" ht="15" customHeight="1">
      <c r="A301" s="69" t="s">
        <v>160</v>
      </c>
      <c r="B301" s="69">
        <v>27</v>
      </c>
      <c r="C301" s="69" t="s">
        <v>220</v>
      </c>
      <c r="D301" s="69" t="str">
        <f t="shared" si="0"/>
        <v>C.27.-</v>
      </c>
      <c r="E301" s="7" t="s">
        <v>372</v>
      </c>
      <c r="F301" s="69" t="s">
        <v>222</v>
      </c>
      <c r="G301" s="73" t="s">
        <v>286</v>
      </c>
      <c r="H301" s="14">
        <v>3</v>
      </c>
      <c r="I301" s="14">
        <v>6</v>
      </c>
      <c r="J301" s="69" t="str">
        <f t="shared" si="10"/>
        <v>3.6.</v>
      </c>
      <c r="K301" s="74" t="s">
        <v>287</v>
      </c>
      <c r="L301" s="15" t="s">
        <v>10</v>
      </c>
      <c r="AB301" s="308"/>
      <c r="AC301" s="308"/>
      <c r="AD301" s="308"/>
      <c r="AE301" s="308"/>
      <c r="AF301" s="308"/>
    </row>
    <row r="302" spans="1:32" ht="15" customHeight="1">
      <c r="A302" s="69" t="s">
        <v>160</v>
      </c>
      <c r="B302" s="69">
        <v>27</v>
      </c>
      <c r="C302" s="69" t="s">
        <v>220</v>
      </c>
      <c r="D302" s="69" t="str">
        <f t="shared" si="0"/>
        <v>C.27.-</v>
      </c>
      <c r="E302" s="7" t="s">
        <v>372</v>
      </c>
      <c r="F302" s="69" t="s">
        <v>222</v>
      </c>
      <c r="G302" s="73" t="s">
        <v>223</v>
      </c>
      <c r="H302" s="14">
        <v>7</v>
      </c>
      <c r="I302" s="14">
        <v>3</v>
      </c>
      <c r="J302" s="69" t="str">
        <f t="shared" si="10"/>
        <v>7.3.</v>
      </c>
      <c r="K302" s="74" t="s">
        <v>224</v>
      </c>
      <c r="L302" s="15" t="s">
        <v>10</v>
      </c>
      <c r="AA302" s="308"/>
      <c r="AB302" s="308"/>
      <c r="AC302" s="308"/>
      <c r="AD302" s="308"/>
      <c r="AE302" s="308"/>
      <c r="AF302" s="308"/>
    </row>
    <row r="303" spans="1:32" ht="15" customHeight="1">
      <c r="A303" s="69" t="s">
        <v>160</v>
      </c>
      <c r="B303" s="69">
        <v>27</v>
      </c>
      <c r="C303" s="69" t="s">
        <v>220</v>
      </c>
      <c r="D303" s="69" t="str">
        <f t="shared" si="0"/>
        <v>C.27.-</v>
      </c>
      <c r="E303" s="7" t="s">
        <v>372</v>
      </c>
      <c r="F303" s="69" t="s">
        <v>222</v>
      </c>
      <c r="G303" s="73" t="s">
        <v>225</v>
      </c>
      <c r="H303" s="14">
        <v>7</v>
      </c>
      <c r="I303" s="14">
        <v>4</v>
      </c>
      <c r="J303" s="69" t="str">
        <f t="shared" si="10"/>
        <v>7.4.</v>
      </c>
      <c r="K303" s="74" t="s">
        <v>226</v>
      </c>
      <c r="L303" s="15" t="s">
        <v>10</v>
      </c>
      <c r="AA303" s="308"/>
      <c r="AB303" s="308"/>
      <c r="AC303" s="308"/>
      <c r="AD303" s="308"/>
      <c r="AE303" s="308"/>
      <c r="AF303" s="308"/>
    </row>
    <row r="304" spans="1:32" ht="15" customHeight="1">
      <c r="A304" s="69" t="s">
        <v>160</v>
      </c>
      <c r="B304" s="69">
        <v>27</v>
      </c>
      <c r="C304" s="69" t="s">
        <v>220</v>
      </c>
      <c r="D304" s="69" t="str">
        <f t="shared" si="0"/>
        <v>C.27.-</v>
      </c>
      <c r="E304" s="7" t="s">
        <v>372</v>
      </c>
      <c r="F304" s="69" t="s">
        <v>222</v>
      </c>
      <c r="G304" s="73" t="s">
        <v>227</v>
      </c>
      <c r="H304" s="14">
        <v>7</v>
      </c>
      <c r="I304" s="14">
        <v>5</v>
      </c>
      <c r="J304" s="69" t="str">
        <f t="shared" si="10"/>
        <v>7.5.</v>
      </c>
      <c r="K304" s="74" t="s">
        <v>228</v>
      </c>
      <c r="L304" s="15" t="s">
        <v>10</v>
      </c>
      <c r="AA304" s="308"/>
      <c r="AB304" s="308"/>
      <c r="AC304" s="308"/>
      <c r="AD304" s="308"/>
      <c r="AE304" s="308"/>
      <c r="AF304" s="308"/>
    </row>
    <row r="305" spans="1:32" ht="15" customHeight="1">
      <c r="A305" s="69" t="s">
        <v>160</v>
      </c>
      <c r="B305" s="69">
        <v>27</v>
      </c>
      <c r="C305" s="69" t="s">
        <v>220</v>
      </c>
      <c r="D305" s="69" t="str">
        <f t="shared" si="0"/>
        <v>C.27.-</v>
      </c>
      <c r="E305" s="7" t="s">
        <v>372</v>
      </c>
      <c r="F305" s="69" t="s">
        <v>222</v>
      </c>
      <c r="G305" s="73" t="s">
        <v>229</v>
      </c>
      <c r="H305" s="14">
        <v>7</v>
      </c>
      <c r="I305" s="14">
        <v>6</v>
      </c>
      <c r="J305" s="69" t="str">
        <f t="shared" si="10"/>
        <v>7.6.</v>
      </c>
      <c r="K305" s="74" t="s">
        <v>230</v>
      </c>
      <c r="L305" s="15" t="s">
        <v>10</v>
      </c>
      <c r="AA305" s="308"/>
      <c r="AB305" s="308"/>
      <c r="AC305" s="308"/>
      <c r="AD305" s="308"/>
      <c r="AE305" s="308"/>
      <c r="AF305" s="308"/>
    </row>
    <row r="306" spans="1:32" ht="15" customHeight="1">
      <c r="A306" s="69" t="s">
        <v>160</v>
      </c>
      <c r="B306" s="71">
        <v>27</v>
      </c>
      <c r="C306" s="71">
        <v>11</v>
      </c>
      <c r="D306" s="69" t="str">
        <f t="shared" si="0"/>
        <v>C.27.11</v>
      </c>
      <c r="E306" s="7" t="s">
        <v>375</v>
      </c>
      <c r="F306" s="69" t="s">
        <v>88</v>
      </c>
      <c r="G306" s="72"/>
      <c r="H306" s="72"/>
      <c r="I306" s="72"/>
      <c r="J306" s="70"/>
      <c r="K306" s="72"/>
      <c r="L306" s="7"/>
      <c r="M306" s="307"/>
      <c r="N306" s="307"/>
      <c r="O306" s="307"/>
      <c r="P306" s="307"/>
      <c r="Q306" s="307"/>
      <c r="R306" s="307"/>
      <c r="S306" s="307"/>
      <c r="T306" s="307"/>
      <c r="U306" s="307"/>
      <c r="V306" s="307"/>
      <c r="W306" s="307"/>
      <c r="X306" s="307"/>
      <c r="Y306" s="307"/>
      <c r="Z306" s="307"/>
      <c r="AA306" s="308"/>
      <c r="AB306" s="308"/>
      <c r="AC306" s="308"/>
      <c r="AD306" s="308"/>
      <c r="AE306" s="308"/>
      <c r="AF306" s="308"/>
    </row>
    <row r="307" spans="1:32" ht="15" customHeight="1">
      <c r="A307" s="69" t="s">
        <v>160</v>
      </c>
      <c r="B307" s="71">
        <v>27</v>
      </c>
      <c r="C307" s="71">
        <v>12</v>
      </c>
      <c r="D307" s="69" t="str">
        <f t="shared" si="0"/>
        <v>C.27.12</v>
      </c>
      <c r="E307" s="7" t="s">
        <v>376</v>
      </c>
      <c r="F307" s="69" t="s">
        <v>88</v>
      </c>
      <c r="G307" s="72"/>
      <c r="H307" s="72"/>
      <c r="I307" s="72"/>
      <c r="J307" s="70"/>
      <c r="K307" s="72"/>
      <c r="L307" s="7"/>
      <c r="M307" s="307"/>
      <c r="N307" s="307"/>
      <c r="O307" s="307"/>
      <c r="P307" s="307"/>
      <c r="Q307" s="307"/>
      <c r="R307" s="307"/>
      <c r="S307" s="307"/>
      <c r="T307" s="307"/>
      <c r="U307" s="307"/>
      <c r="V307" s="307"/>
      <c r="W307" s="307"/>
      <c r="X307" s="307"/>
      <c r="Y307" s="307"/>
      <c r="Z307" s="307"/>
      <c r="AA307" s="308"/>
      <c r="AB307" s="308"/>
      <c r="AC307" s="308"/>
      <c r="AD307" s="308"/>
      <c r="AE307" s="308"/>
      <c r="AF307" s="308"/>
    </row>
    <row r="308" spans="1:32" ht="15" customHeight="1">
      <c r="A308" s="69" t="s">
        <v>160</v>
      </c>
      <c r="B308" s="69">
        <v>27</v>
      </c>
      <c r="C308" s="69">
        <v>2</v>
      </c>
      <c r="D308" s="69" t="str">
        <f t="shared" si="0"/>
        <v>C.27.2</v>
      </c>
      <c r="E308" s="7" t="s">
        <v>377</v>
      </c>
      <c r="F308" s="69" t="s">
        <v>222</v>
      </c>
      <c r="G308" s="73" t="s">
        <v>378</v>
      </c>
      <c r="H308" s="14">
        <v>3</v>
      </c>
      <c r="I308" s="14">
        <v>4</v>
      </c>
      <c r="J308" s="69" t="str">
        <f>CONCATENATE(H308,".",I308,".")</f>
        <v>3.4.</v>
      </c>
      <c r="K308" s="74" t="s">
        <v>379</v>
      </c>
      <c r="L308" s="15" t="s">
        <v>10</v>
      </c>
      <c r="M308" s="307"/>
      <c r="N308" s="307"/>
      <c r="O308" s="307"/>
      <c r="P308" s="307"/>
      <c r="Q308" s="307"/>
      <c r="R308" s="307"/>
      <c r="S308" s="307"/>
      <c r="T308" s="307"/>
      <c r="U308" s="307"/>
      <c r="V308" s="307"/>
      <c r="W308" s="307"/>
      <c r="X308" s="307"/>
      <c r="Y308" s="307"/>
      <c r="Z308" s="307"/>
      <c r="AA308" s="308"/>
      <c r="AB308" s="308"/>
      <c r="AC308" s="308"/>
      <c r="AD308" s="308"/>
      <c r="AE308" s="308"/>
      <c r="AF308" s="308"/>
    </row>
    <row r="309" spans="1:32" ht="15" customHeight="1">
      <c r="A309" s="69" t="s">
        <v>160</v>
      </c>
      <c r="B309" s="71">
        <v>27</v>
      </c>
      <c r="C309" s="71">
        <v>20</v>
      </c>
      <c r="D309" s="69" t="str">
        <f t="shared" si="0"/>
        <v>C.27.20</v>
      </c>
      <c r="E309" s="7" t="s">
        <v>377</v>
      </c>
      <c r="F309" s="69" t="s">
        <v>88</v>
      </c>
      <c r="G309" s="72"/>
      <c r="H309" s="72"/>
      <c r="I309" s="72"/>
      <c r="J309" s="70"/>
      <c r="K309" s="72"/>
      <c r="L309" s="7"/>
      <c r="M309" s="307"/>
      <c r="N309" s="307"/>
      <c r="O309" s="307"/>
      <c r="P309" s="307"/>
      <c r="Q309" s="307"/>
      <c r="R309" s="307"/>
      <c r="S309" s="307"/>
      <c r="T309" s="307"/>
      <c r="U309" s="307"/>
      <c r="V309" s="307"/>
      <c r="W309" s="307"/>
      <c r="X309" s="307"/>
      <c r="Y309" s="307"/>
      <c r="Z309" s="307"/>
      <c r="AA309" s="308"/>
      <c r="AB309" s="308"/>
      <c r="AC309" s="308"/>
      <c r="AD309" s="308"/>
      <c r="AE309" s="308"/>
      <c r="AF309" s="308"/>
    </row>
    <row r="310" spans="1:32" ht="15" customHeight="1">
      <c r="A310" s="69" t="s">
        <v>160</v>
      </c>
      <c r="B310" s="71">
        <v>27</v>
      </c>
      <c r="C310" s="71">
        <v>31</v>
      </c>
      <c r="D310" s="69" t="str">
        <f t="shared" si="0"/>
        <v>C.27.31</v>
      </c>
      <c r="E310" s="7" t="s">
        <v>380</v>
      </c>
      <c r="F310" s="69" t="s">
        <v>88</v>
      </c>
      <c r="G310" s="72"/>
      <c r="H310" s="72"/>
      <c r="I310" s="72"/>
      <c r="J310" s="70"/>
      <c r="K310" s="72"/>
      <c r="L310" s="7"/>
      <c r="M310" s="307"/>
      <c r="N310" s="307"/>
      <c r="O310" s="307"/>
      <c r="P310" s="307"/>
      <c r="Q310" s="307"/>
      <c r="R310" s="307"/>
      <c r="S310" s="307"/>
      <c r="T310" s="307"/>
      <c r="U310" s="307"/>
      <c r="V310" s="307"/>
      <c r="W310" s="307"/>
      <c r="X310" s="307"/>
      <c r="Y310" s="307"/>
      <c r="Z310" s="307"/>
      <c r="AA310" s="308"/>
      <c r="AB310" s="308"/>
      <c r="AC310" s="308"/>
      <c r="AD310" s="308"/>
      <c r="AE310" s="308"/>
      <c r="AF310" s="308"/>
    </row>
    <row r="311" spans="1:32" ht="15" customHeight="1">
      <c r="A311" s="69" t="s">
        <v>160</v>
      </c>
      <c r="B311" s="69">
        <v>27</v>
      </c>
      <c r="C311" s="69">
        <v>31</v>
      </c>
      <c r="D311" s="69" t="str">
        <f t="shared" si="0"/>
        <v>C.27.31</v>
      </c>
      <c r="E311" s="7" t="s">
        <v>380</v>
      </c>
      <c r="F311" s="69" t="s">
        <v>222</v>
      </c>
      <c r="G311" s="73" t="s">
        <v>235</v>
      </c>
      <c r="H311" s="14">
        <v>3</v>
      </c>
      <c r="I311" s="14">
        <v>5</v>
      </c>
      <c r="J311" s="69" t="str">
        <f>CONCATENATE(H311,".",I311,".")</f>
        <v>3.5.</v>
      </c>
      <c r="K311" s="74" t="s">
        <v>236</v>
      </c>
      <c r="L311" s="15" t="s">
        <v>10</v>
      </c>
      <c r="AA311" s="308"/>
      <c r="AB311" s="308"/>
      <c r="AC311" s="308"/>
      <c r="AD311" s="308"/>
      <c r="AE311" s="308"/>
      <c r="AF311" s="308"/>
    </row>
    <row r="312" spans="1:32" ht="15" customHeight="1">
      <c r="A312" s="69" t="s">
        <v>160</v>
      </c>
      <c r="B312" s="71">
        <v>27</v>
      </c>
      <c r="C312" s="71">
        <v>32</v>
      </c>
      <c r="D312" s="69" t="str">
        <f t="shared" si="0"/>
        <v>C.27.32</v>
      </c>
      <c r="E312" s="7" t="s">
        <v>381</v>
      </c>
      <c r="F312" s="69" t="s">
        <v>88</v>
      </c>
      <c r="G312" s="72"/>
      <c r="H312" s="72"/>
      <c r="I312" s="72"/>
      <c r="J312" s="70"/>
      <c r="K312" s="72"/>
      <c r="L312" s="7"/>
      <c r="M312" s="307"/>
      <c r="N312" s="307"/>
      <c r="O312" s="307"/>
      <c r="P312" s="307"/>
      <c r="Q312" s="307"/>
      <c r="R312" s="307"/>
      <c r="S312" s="307"/>
      <c r="T312" s="307"/>
      <c r="U312" s="307"/>
      <c r="V312" s="307"/>
      <c r="W312" s="307"/>
      <c r="X312" s="307"/>
      <c r="Y312" s="307"/>
      <c r="Z312" s="307"/>
      <c r="AA312" s="308"/>
      <c r="AB312" s="308"/>
      <c r="AC312" s="308"/>
      <c r="AD312" s="308"/>
      <c r="AE312" s="308"/>
      <c r="AF312" s="308"/>
    </row>
    <row r="313" spans="1:32" ht="15" customHeight="1">
      <c r="A313" s="69" t="s">
        <v>160</v>
      </c>
      <c r="B313" s="69">
        <v>27</v>
      </c>
      <c r="C313" s="69">
        <v>32</v>
      </c>
      <c r="D313" s="69" t="str">
        <f t="shared" si="0"/>
        <v>C.27.32</v>
      </c>
      <c r="E313" s="7" t="s">
        <v>381</v>
      </c>
      <c r="F313" s="69" t="s">
        <v>222</v>
      </c>
      <c r="G313" s="73" t="s">
        <v>235</v>
      </c>
      <c r="H313" s="14">
        <v>3</v>
      </c>
      <c r="I313" s="14">
        <v>5</v>
      </c>
      <c r="J313" s="69" t="str">
        <f>CONCATENATE(H313,".",I313,".")</f>
        <v>3.5.</v>
      </c>
      <c r="K313" s="74" t="s">
        <v>236</v>
      </c>
      <c r="L313" s="15" t="s">
        <v>10</v>
      </c>
      <c r="AA313" s="308"/>
      <c r="AB313" s="308"/>
      <c r="AC313" s="308"/>
      <c r="AD313" s="308"/>
      <c r="AE313" s="308"/>
      <c r="AF313" s="308"/>
    </row>
    <row r="314" spans="1:32" ht="15" customHeight="1">
      <c r="A314" s="69" t="s">
        <v>160</v>
      </c>
      <c r="B314" s="71">
        <v>27</v>
      </c>
      <c r="C314" s="71">
        <v>33</v>
      </c>
      <c r="D314" s="69" t="str">
        <f t="shared" si="0"/>
        <v>C.27.33</v>
      </c>
      <c r="E314" s="7" t="s">
        <v>382</v>
      </c>
      <c r="F314" s="69" t="s">
        <v>88</v>
      </c>
      <c r="G314" s="72"/>
      <c r="H314" s="72"/>
      <c r="I314" s="72"/>
      <c r="J314" s="70"/>
      <c r="K314" s="72"/>
      <c r="L314" s="7"/>
      <c r="M314" s="307"/>
      <c r="N314" s="307"/>
      <c r="O314" s="307"/>
      <c r="P314" s="307"/>
      <c r="Q314" s="307"/>
      <c r="R314" s="307"/>
      <c r="S314" s="307"/>
      <c r="T314" s="307"/>
      <c r="U314" s="307"/>
      <c r="V314" s="307"/>
      <c r="W314" s="307"/>
      <c r="X314" s="307"/>
      <c r="Y314" s="307"/>
      <c r="Z314" s="307"/>
      <c r="AA314" s="308"/>
      <c r="AB314" s="308"/>
      <c r="AC314" s="308"/>
      <c r="AD314" s="308"/>
      <c r="AE314" s="308"/>
      <c r="AF314" s="308"/>
    </row>
    <row r="315" spans="1:32" ht="15" customHeight="1">
      <c r="A315" s="69" t="s">
        <v>160</v>
      </c>
      <c r="B315" s="69">
        <v>27</v>
      </c>
      <c r="C315" s="69">
        <v>33</v>
      </c>
      <c r="D315" s="69" t="str">
        <f t="shared" si="0"/>
        <v>C.27.33</v>
      </c>
      <c r="E315" s="7" t="s">
        <v>382</v>
      </c>
      <c r="F315" s="69" t="s">
        <v>222</v>
      </c>
      <c r="G315" s="73" t="s">
        <v>235</v>
      </c>
      <c r="H315" s="14">
        <v>3</v>
      </c>
      <c r="I315" s="14">
        <v>5</v>
      </c>
      <c r="J315" s="69" t="str">
        <f>CONCATENATE(H315,".",I315,".")</f>
        <v>3.5.</v>
      </c>
      <c r="K315" s="74" t="s">
        <v>236</v>
      </c>
      <c r="L315" s="15" t="s">
        <v>10</v>
      </c>
      <c r="AA315" s="308"/>
      <c r="AB315" s="308"/>
      <c r="AC315" s="308"/>
      <c r="AD315" s="308"/>
      <c r="AE315" s="308"/>
      <c r="AF315" s="308"/>
    </row>
    <row r="316" spans="1:32" ht="15" customHeight="1">
      <c r="A316" s="69" t="s">
        <v>160</v>
      </c>
      <c r="B316" s="71">
        <v>27</v>
      </c>
      <c r="C316" s="71">
        <v>40</v>
      </c>
      <c r="D316" s="69" t="str">
        <f t="shared" si="0"/>
        <v>C.27.40</v>
      </c>
      <c r="E316" s="7" t="s">
        <v>383</v>
      </c>
      <c r="F316" s="69" t="s">
        <v>88</v>
      </c>
      <c r="G316" s="72"/>
      <c r="H316" s="72"/>
      <c r="I316" s="72"/>
      <c r="J316" s="70"/>
      <c r="K316" s="72"/>
      <c r="L316" s="7"/>
      <c r="M316" s="307"/>
      <c r="N316" s="307"/>
      <c r="O316" s="307"/>
      <c r="P316" s="307"/>
      <c r="Q316" s="307"/>
      <c r="R316" s="307"/>
      <c r="S316" s="307"/>
      <c r="T316" s="307"/>
      <c r="U316" s="307"/>
      <c r="V316" s="307"/>
      <c r="W316" s="307"/>
      <c r="X316" s="307"/>
      <c r="Y316" s="307"/>
      <c r="Z316" s="307"/>
      <c r="AA316" s="308"/>
      <c r="AB316" s="308"/>
      <c r="AC316" s="308"/>
      <c r="AD316" s="308"/>
      <c r="AE316" s="308"/>
      <c r="AF316" s="308"/>
    </row>
    <row r="317" spans="1:32" ht="15" customHeight="1">
      <c r="A317" s="69" t="s">
        <v>160</v>
      </c>
      <c r="B317" s="69">
        <v>27</v>
      </c>
      <c r="C317" s="69">
        <v>40</v>
      </c>
      <c r="D317" s="69" t="str">
        <f t="shared" si="0"/>
        <v>C.27.40</v>
      </c>
      <c r="E317" s="7" t="s">
        <v>383</v>
      </c>
      <c r="F317" s="69" t="s">
        <v>222</v>
      </c>
      <c r="G317" s="73" t="s">
        <v>235</v>
      </c>
      <c r="H317" s="14">
        <v>3</v>
      </c>
      <c r="I317" s="14">
        <v>5</v>
      </c>
      <c r="J317" s="69" t="str">
        <f>CONCATENATE(H317,".",I317,".")</f>
        <v>3.5.</v>
      </c>
      <c r="K317" s="74" t="s">
        <v>236</v>
      </c>
      <c r="L317" s="15" t="s">
        <v>10</v>
      </c>
      <c r="AA317" s="308"/>
      <c r="AB317" s="308"/>
      <c r="AC317" s="308"/>
      <c r="AD317" s="308"/>
      <c r="AE317" s="308"/>
      <c r="AF317" s="308"/>
    </row>
    <row r="318" spans="1:32" ht="15" customHeight="1">
      <c r="A318" s="69" t="s">
        <v>160</v>
      </c>
      <c r="B318" s="71">
        <v>27</v>
      </c>
      <c r="C318" s="71">
        <v>51</v>
      </c>
      <c r="D318" s="69" t="str">
        <f t="shared" si="0"/>
        <v>C.27.51</v>
      </c>
      <c r="E318" s="7" t="s">
        <v>384</v>
      </c>
      <c r="F318" s="69" t="s">
        <v>88</v>
      </c>
      <c r="G318" s="72"/>
      <c r="H318" s="72"/>
      <c r="I318" s="72"/>
      <c r="J318" s="70"/>
      <c r="K318" s="72"/>
      <c r="L318" s="7"/>
      <c r="M318" s="307"/>
      <c r="N318" s="307"/>
      <c r="O318" s="307"/>
      <c r="P318" s="307"/>
      <c r="Q318" s="307"/>
      <c r="R318" s="307"/>
      <c r="S318" s="307"/>
      <c r="T318" s="307"/>
      <c r="U318" s="307"/>
      <c r="V318" s="307"/>
      <c r="W318" s="307"/>
      <c r="X318" s="307"/>
      <c r="Y318" s="307"/>
      <c r="Z318" s="307"/>
      <c r="AA318" s="308"/>
      <c r="AB318" s="308"/>
      <c r="AC318" s="308"/>
      <c r="AD318" s="308"/>
      <c r="AE318" s="308"/>
      <c r="AF318" s="308"/>
    </row>
    <row r="319" spans="1:32" ht="15" customHeight="1">
      <c r="A319" s="69" t="s">
        <v>160</v>
      </c>
      <c r="B319" s="69">
        <v>27</v>
      </c>
      <c r="C319" s="69">
        <v>51</v>
      </c>
      <c r="D319" s="69" t="str">
        <f t="shared" si="0"/>
        <v>C.27.51</v>
      </c>
      <c r="E319" s="7" t="s">
        <v>384</v>
      </c>
      <c r="F319" s="69" t="s">
        <v>222</v>
      </c>
      <c r="G319" s="73" t="s">
        <v>235</v>
      </c>
      <c r="H319" s="14">
        <v>3</v>
      </c>
      <c r="I319" s="14">
        <v>5</v>
      </c>
      <c r="J319" s="69" t="str">
        <f>CONCATENATE(H319,".",I319,".")</f>
        <v>3.5.</v>
      </c>
      <c r="K319" s="74" t="s">
        <v>236</v>
      </c>
      <c r="L319" s="15" t="s">
        <v>10</v>
      </c>
      <c r="AA319" s="308"/>
      <c r="AB319" s="308"/>
      <c r="AC319" s="308"/>
      <c r="AD319" s="308"/>
      <c r="AE319" s="308"/>
      <c r="AF319" s="308"/>
    </row>
    <row r="320" spans="1:32" ht="15" customHeight="1">
      <c r="A320" s="69" t="s">
        <v>160</v>
      </c>
      <c r="B320" s="71">
        <v>27</v>
      </c>
      <c r="C320" s="71">
        <v>52</v>
      </c>
      <c r="D320" s="69" t="str">
        <f t="shared" si="0"/>
        <v>C.27.52</v>
      </c>
      <c r="E320" s="7" t="s">
        <v>385</v>
      </c>
      <c r="F320" s="69" t="s">
        <v>88</v>
      </c>
      <c r="G320" s="72"/>
      <c r="H320" s="72"/>
      <c r="I320" s="72"/>
      <c r="J320" s="70"/>
      <c r="K320" s="72"/>
      <c r="L320" s="7"/>
      <c r="M320" s="307"/>
      <c r="N320" s="307"/>
      <c r="O320" s="307"/>
      <c r="P320" s="307"/>
      <c r="Q320" s="307"/>
      <c r="R320" s="307"/>
      <c r="S320" s="307"/>
      <c r="T320" s="307"/>
      <c r="U320" s="307"/>
      <c r="V320" s="307"/>
      <c r="W320" s="307"/>
      <c r="X320" s="307"/>
      <c r="Y320" s="307"/>
      <c r="Z320" s="307"/>
      <c r="AA320" s="308"/>
      <c r="AB320" s="308"/>
      <c r="AC320" s="308"/>
      <c r="AD320" s="308"/>
      <c r="AE320" s="308"/>
      <c r="AF320" s="308"/>
    </row>
    <row r="321" spans="1:32" ht="15" customHeight="1">
      <c r="A321" s="69" t="s">
        <v>160</v>
      </c>
      <c r="B321" s="71">
        <v>27</v>
      </c>
      <c r="C321" s="71">
        <v>90</v>
      </c>
      <c r="D321" s="69" t="str">
        <f t="shared" si="0"/>
        <v>C.27.90</v>
      </c>
      <c r="E321" s="7" t="s">
        <v>386</v>
      </c>
      <c r="F321" s="69" t="s">
        <v>88</v>
      </c>
      <c r="G321" s="72"/>
      <c r="H321" s="72"/>
      <c r="I321" s="72"/>
      <c r="J321" s="70"/>
      <c r="K321" s="72"/>
      <c r="L321" s="7"/>
      <c r="M321" s="307"/>
      <c r="N321" s="307"/>
      <c r="O321" s="307"/>
      <c r="P321" s="307"/>
      <c r="Q321" s="307"/>
      <c r="R321" s="307"/>
      <c r="S321" s="307"/>
      <c r="T321" s="307"/>
      <c r="U321" s="307"/>
      <c r="V321" s="307"/>
      <c r="W321" s="307"/>
      <c r="X321" s="307"/>
      <c r="Y321" s="307"/>
      <c r="Z321" s="307"/>
      <c r="AA321" s="308"/>
      <c r="AB321" s="308"/>
      <c r="AC321" s="308"/>
      <c r="AD321" s="308"/>
      <c r="AE321" s="308"/>
      <c r="AF321" s="308"/>
    </row>
    <row r="322" spans="1:32" ht="15" customHeight="1">
      <c r="A322" s="69" t="s">
        <v>160</v>
      </c>
      <c r="B322" s="69">
        <v>28</v>
      </c>
      <c r="C322" s="69" t="s">
        <v>220</v>
      </c>
      <c r="D322" s="69" t="str">
        <f t="shared" si="0"/>
        <v>C.28.-</v>
      </c>
      <c r="E322" s="69" t="s">
        <v>387</v>
      </c>
      <c r="F322" s="69" t="s">
        <v>222</v>
      </c>
      <c r="G322" s="73" t="s">
        <v>373</v>
      </c>
      <c r="H322" s="14">
        <v>3</v>
      </c>
      <c r="I322" s="14">
        <v>1</v>
      </c>
      <c r="J322" s="69" t="str">
        <f t="shared" ref="J322:J330" si="11">CONCATENATE(H322,".",I322,".")</f>
        <v>3.1.</v>
      </c>
      <c r="K322" s="74" t="s">
        <v>374</v>
      </c>
      <c r="L322" s="15" t="s">
        <v>10</v>
      </c>
      <c r="AA322" s="308"/>
      <c r="AB322" s="308"/>
      <c r="AC322" s="308"/>
      <c r="AD322" s="308"/>
      <c r="AE322" s="308"/>
      <c r="AF322" s="308"/>
    </row>
    <row r="323" spans="1:32" ht="15" customHeight="1">
      <c r="A323" s="69" t="s">
        <v>160</v>
      </c>
      <c r="B323" s="69">
        <v>28</v>
      </c>
      <c r="C323" s="69" t="s">
        <v>220</v>
      </c>
      <c r="D323" s="69" t="str">
        <f t="shared" si="0"/>
        <v>C.28.-</v>
      </c>
      <c r="E323" s="69" t="s">
        <v>387</v>
      </c>
      <c r="F323" s="69" t="s">
        <v>222</v>
      </c>
      <c r="G323" s="73" t="s">
        <v>342</v>
      </c>
      <c r="H323" s="14">
        <v>3</v>
      </c>
      <c r="I323" s="14">
        <v>2</v>
      </c>
      <c r="J323" s="69" t="str">
        <f t="shared" si="11"/>
        <v>3.2.</v>
      </c>
      <c r="K323" s="74" t="s">
        <v>343</v>
      </c>
      <c r="L323" s="15" t="s">
        <v>10</v>
      </c>
      <c r="AA323" s="308"/>
      <c r="AB323" s="308"/>
      <c r="AC323" s="308"/>
      <c r="AD323" s="308"/>
      <c r="AE323" s="308"/>
      <c r="AF323" s="308"/>
    </row>
    <row r="324" spans="1:32" ht="15" customHeight="1">
      <c r="A324" s="69" t="s">
        <v>160</v>
      </c>
      <c r="B324" s="69">
        <v>28</v>
      </c>
      <c r="C324" s="69" t="s">
        <v>220</v>
      </c>
      <c r="D324" s="69" t="str">
        <f t="shared" si="0"/>
        <v>C.28.-</v>
      </c>
      <c r="E324" s="7" t="s">
        <v>387</v>
      </c>
      <c r="F324" s="69" t="s">
        <v>222</v>
      </c>
      <c r="G324" s="73" t="s">
        <v>286</v>
      </c>
      <c r="H324" s="14">
        <v>3</v>
      </c>
      <c r="I324" s="14">
        <v>6</v>
      </c>
      <c r="J324" s="69" t="str">
        <f t="shared" si="11"/>
        <v>3.6.</v>
      </c>
      <c r="K324" s="74" t="s">
        <v>287</v>
      </c>
      <c r="L324" s="15" t="s">
        <v>10</v>
      </c>
      <c r="AB324" s="308"/>
      <c r="AC324" s="308"/>
      <c r="AD324" s="308"/>
      <c r="AE324" s="308"/>
      <c r="AF324" s="308"/>
    </row>
    <row r="325" spans="1:32" ht="15" customHeight="1">
      <c r="A325" s="69" t="s">
        <v>160</v>
      </c>
      <c r="B325" s="69">
        <v>28</v>
      </c>
      <c r="C325" s="69" t="s">
        <v>220</v>
      </c>
      <c r="D325" s="69" t="str">
        <f t="shared" si="0"/>
        <v>C.28.-</v>
      </c>
      <c r="E325" s="7" t="s">
        <v>387</v>
      </c>
      <c r="F325" s="69" t="s">
        <v>222</v>
      </c>
      <c r="G325" s="73" t="s">
        <v>223</v>
      </c>
      <c r="H325" s="14">
        <v>7</v>
      </c>
      <c r="I325" s="14">
        <v>3</v>
      </c>
      <c r="J325" s="69" t="str">
        <f t="shared" si="11"/>
        <v>7.3.</v>
      </c>
      <c r="K325" s="74" t="s">
        <v>224</v>
      </c>
      <c r="L325" s="15" t="s">
        <v>10</v>
      </c>
      <c r="AA325" s="308"/>
      <c r="AB325" s="308"/>
      <c r="AC325" s="308"/>
      <c r="AD325" s="308"/>
      <c r="AE325" s="308"/>
      <c r="AF325" s="308"/>
    </row>
    <row r="326" spans="1:32" ht="15" customHeight="1">
      <c r="A326" s="69" t="s">
        <v>160</v>
      </c>
      <c r="B326" s="69">
        <v>28</v>
      </c>
      <c r="C326" s="69" t="s">
        <v>220</v>
      </c>
      <c r="D326" s="69" t="str">
        <f t="shared" si="0"/>
        <v>C.28.-</v>
      </c>
      <c r="E326" s="7" t="s">
        <v>387</v>
      </c>
      <c r="F326" s="69" t="s">
        <v>222</v>
      </c>
      <c r="G326" s="73" t="s">
        <v>225</v>
      </c>
      <c r="H326" s="14">
        <v>7</v>
      </c>
      <c r="I326" s="14">
        <v>4</v>
      </c>
      <c r="J326" s="69" t="str">
        <f t="shared" si="11"/>
        <v>7.4.</v>
      </c>
      <c r="K326" s="74" t="s">
        <v>226</v>
      </c>
      <c r="L326" s="15" t="s">
        <v>10</v>
      </c>
      <c r="AA326" s="308"/>
      <c r="AB326" s="308"/>
      <c r="AC326" s="308"/>
      <c r="AD326" s="308"/>
      <c r="AE326" s="308"/>
      <c r="AF326" s="308"/>
    </row>
    <row r="327" spans="1:32" ht="15" customHeight="1">
      <c r="A327" s="69" t="s">
        <v>160</v>
      </c>
      <c r="B327" s="69">
        <v>28</v>
      </c>
      <c r="C327" s="69">
        <v>11</v>
      </c>
      <c r="D327" s="69" t="str">
        <f t="shared" si="0"/>
        <v>C.28.11</v>
      </c>
      <c r="E327" s="7" t="s">
        <v>388</v>
      </c>
      <c r="F327" s="69" t="s">
        <v>222</v>
      </c>
      <c r="G327" s="73" t="s">
        <v>235</v>
      </c>
      <c r="H327" s="14">
        <v>3</v>
      </c>
      <c r="I327" s="14">
        <v>5</v>
      </c>
      <c r="J327" s="69" t="str">
        <f t="shared" si="11"/>
        <v>3.5.</v>
      </c>
      <c r="K327" s="74" t="s">
        <v>236</v>
      </c>
      <c r="L327" s="15" t="s">
        <v>10</v>
      </c>
      <c r="AA327" s="308"/>
      <c r="AB327" s="308"/>
      <c r="AC327" s="308"/>
      <c r="AD327" s="308"/>
      <c r="AE327" s="308"/>
      <c r="AF327" s="308"/>
    </row>
    <row r="328" spans="1:32" ht="15" customHeight="1">
      <c r="A328" s="69" t="s">
        <v>160</v>
      </c>
      <c r="B328" s="69">
        <v>28</v>
      </c>
      <c r="C328" s="69">
        <v>12</v>
      </c>
      <c r="D328" s="69" t="str">
        <f t="shared" si="0"/>
        <v>C.28.12</v>
      </c>
      <c r="E328" s="7" t="s">
        <v>389</v>
      </c>
      <c r="F328" s="69" t="s">
        <v>222</v>
      </c>
      <c r="G328" s="73" t="s">
        <v>235</v>
      </c>
      <c r="H328" s="14">
        <v>3</v>
      </c>
      <c r="I328" s="14">
        <v>5</v>
      </c>
      <c r="J328" s="69" t="str">
        <f t="shared" si="11"/>
        <v>3.5.</v>
      </c>
      <c r="K328" s="74" t="s">
        <v>236</v>
      </c>
      <c r="L328" s="15" t="s">
        <v>10</v>
      </c>
      <c r="AA328" s="308"/>
      <c r="AB328" s="308"/>
      <c r="AC328" s="308"/>
      <c r="AD328" s="308"/>
      <c r="AE328" s="308"/>
      <c r="AF328" s="308"/>
    </row>
    <row r="329" spans="1:32" ht="15" customHeight="1">
      <c r="A329" s="69" t="s">
        <v>160</v>
      </c>
      <c r="B329" s="69">
        <v>28</v>
      </c>
      <c r="C329" s="69">
        <v>13</v>
      </c>
      <c r="D329" s="69" t="str">
        <f t="shared" si="0"/>
        <v>C.28.13</v>
      </c>
      <c r="E329" s="7" t="s">
        <v>390</v>
      </c>
      <c r="F329" s="69" t="s">
        <v>222</v>
      </c>
      <c r="G329" s="73" t="s">
        <v>235</v>
      </c>
      <c r="H329" s="14">
        <v>3</v>
      </c>
      <c r="I329" s="14">
        <v>5</v>
      </c>
      <c r="J329" s="69" t="str">
        <f t="shared" si="11"/>
        <v>3.5.</v>
      </c>
      <c r="K329" s="74" t="s">
        <v>236</v>
      </c>
      <c r="L329" s="15" t="s">
        <v>10</v>
      </c>
      <c r="AA329" s="308"/>
      <c r="AB329" s="308"/>
      <c r="AC329" s="308"/>
      <c r="AD329" s="308"/>
      <c r="AE329" s="308"/>
      <c r="AF329" s="308"/>
    </row>
    <row r="330" spans="1:32" ht="15" customHeight="1">
      <c r="A330" s="69" t="s">
        <v>160</v>
      </c>
      <c r="B330" s="69">
        <v>28</v>
      </c>
      <c r="C330" s="69">
        <v>14</v>
      </c>
      <c r="D330" s="69" t="str">
        <f t="shared" si="0"/>
        <v>C.28.14</v>
      </c>
      <c r="E330" s="7" t="s">
        <v>391</v>
      </c>
      <c r="F330" s="69" t="s">
        <v>222</v>
      </c>
      <c r="G330" s="73" t="s">
        <v>235</v>
      </c>
      <c r="H330" s="14">
        <v>3</v>
      </c>
      <c r="I330" s="14">
        <v>5</v>
      </c>
      <c r="J330" s="69" t="str">
        <f t="shared" si="11"/>
        <v>3.5.</v>
      </c>
      <c r="K330" s="74" t="s">
        <v>236</v>
      </c>
      <c r="L330" s="15" t="s">
        <v>10</v>
      </c>
      <c r="AA330" s="308"/>
      <c r="AB330" s="308"/>
      <c r="AC330" s="308"/>
      <c r="AD330" s="308"/>
      <c r="AE330" s="308"/>
      <c r="AF330" s="308"/>
    </row>
    <row r="331" spans="1:32" ht="15" customHeight="1">
      <c r="A331" s="69" t="s">
        <v>160</v>
      </c>
      <c r="B331" s="71">
        <v>28</v>
      </c>
      <c r="C331" s="71">
        <v>15</v>
      </c>
      <c r="D331" s="69" t="str">
        <f t="shared" si="0"/>
        <v>C.28.15</v>
      </c>
      <c r="E331" s="7" t="s">
        <v>392</v>
      </c>
      <c r="F331" s="69" t="s">
        <v>88</v>
      </c>
      <c r="G331" s="72"/>
      <c r="H331" s="72"/>
      <c r="I331" s="72"/>
      <c r="J331" s="70"/>
      <c r="K331" s="72"/>
      <c r="L331" s="7"/>
      <c r="M331" s="307"/>
      <c r="N331" s="307"/>
      <c r="O331" s="307"/>
      <c r="P331" s="307"/>
      <c r="Q331" s="307"/>
      <c r="R331" s="307"/>
      <c r="S331" s="307"/>
      <c r="T331" s="307"/>
      <c r="U331" s="307"/>
      <c r="V331" s="307"/>
      <c r="W331" s="307"/>
      <c r="X331" s="307"/>
      <c r="Y331" s="307"/>
      <c r="Z331" s="307"/>
      <c r="AA331" s="308"/>
      <c r="AB331" s="308"/>
      <c r="AC331" s="308"/>
      <c r="AD331" s="308"/>
      <c r="AE331" s="308"/>
      <c r="AF331" s="308"/>
    </row>
    <row r="332" spans="1:32" ht="15" customHeight="1">
      <c r="A332" s="69" t="s">
        <v>160</v>
      </c>
      <c r="B332" s="71">
        <v>28</v>
      </c>
      <c r="C332" s="71">
        <v>21</v>
      </c>
      <c r="D332" s="69" t="str">
        <f t="shared" si="0"/>
        <v>C.28.21</v>
      </c>
      <c r="E332" s="7" t="s">
        <v>393</v>
      </c>
      <c r="F332" s="69" t="s">
        <v>88</v>
      </c>
      <c r="G332" s="72"/>
      <c r="H332" s="72"/>
      <c r="I332" s="72"/>
      <c r="J332" s="70"/>
      <c r="K332" s="72"/>
      <c r="L332" s="7"/>
      <c r="M332" s="307"/>
      <c r="N332" s="307"/>
      <c r="O332" s="307"/>
      <c r="P332" s="307"/>
      <c r="Q332" s="307"/>
      <c r="R332" s="307"/>
      <c r="S332" s="307"/>
      <c r="T332" s="307"/>
      <c r="U332" s="307"/>
      <c r="V332" s="307"/>
      <c r="W332" s="307"/>
      <c r="X332" s="307"/>
      <c r="Y332" s="307"/>
      <c r="Z332" s="307"/>
      <c r="AA332" s="308"/>
      <c r="AB332" s="308"/>
      <c r="AC332" s="308"/>
      <c r="AD332" s="308"/>
      <c r="AE332" s="308"/>
      <c r="AF332" s="308"/>
    </row>
    <row r="333" spans="1:32" ht="15" customHeight="1">
      <c r="A333" s="69" t="s">
        <v>160</v>
      </c>
      <c r="B333" s="71">
        <v>28</v>
      </c>
      <c r="C333" s="71">
        <v>22</v>
      </c>
      <c r="D333" s="69" t="str">
        <f t="shared" si="0"/>
        <v>C.28.22</v>
      </c>
      <c r="E333" s="7" t="s">
        <v>394</v>
      </c>
      <c r="F333" s="69" t="s">
        <v>88</v>
      </c>
      <c r="G333" s="72"/>
      <c r="H333" s="72"/>
      <c r="I333" s="72"/>
      <c r="J333" s="70"/>
      <c r="K333" s="72"/>
      <c r="L333" s="7"/>
      <c r="M333" s="307"/>
      <c r="N333" s="307"/>
      <c r="O333" s="307"/>
      <c r="P333" s="307"/>
      <c r="Q333" s="307"/>
      <c r="R333" s="307"/>
      <c r="S333" s="307"/>
      <c r="T333" s="307"/>
      <c r="U333" s="307"/>
      <c r="V333" s="307"/>
      <c r="W333" s="307"/>
      <c r="X333" s="307"/>
      <c r="Y333" s="307"/>
      <c r="Z333" s="307"/>
      <c r="AA333" s="308"/>
      <c r="AB333" s="308"/>
      <c r="AC333" s="308"/>
      <c r="AD333" s="308"/>
      <c r="AE333" s="308"/>
      <c r="AF333" s="308"/>
    </row>
    <row r="334" spans="1:32" ht="15" customHeight="1">
      <c r="A334" s="69" t="s">
        <v>160</v>
      </c>
      <c r="B334" s="71">
        <v>28</v>
      </c>
      <c r="C334" s="71">
        <v>23</v>
      </c>
      <c r="D334" s="69" t="str">
        <f t="shared" si="0"/>
        <v>C.28.23</v>
      </c>
      <c r="E334" s="7" t="s">
        <v>395</v>
      </c>
      <c r="F334" s="69" t="s">
        <v>88</v>
      </c>
      <c r="G334" s="72"/>
      <c r="H334" s="72"/>
      <c r="I334" s="72"/>
      <c r="J334" s="70"/>
      <c r="K334" s="72"/>
      <c r="L334" s="7"/>
      <c r="M334" s="307"/>
      <c r="N334" s="307"/>
      <c r="O334" s="307"/>
      <c r="P334" s="307"/>
      <c r="Q334" s="307"/>
      <c r="R334" s="307"/>
      <c r="S334" s="307"/>
      <c r="T334" s="307"/>
      <c r="U334" s="307"/>
      <c r="V334" s="307"/>
      <c r="W334" s="307"/>
      <c r="X334" s="307"/>
      <c r="Y334" s="307"/>
      <c r="Z334" s="307"/>
      <c r="AA334" s="308"/>
      <c r="AB334" s="308"/>
      <c r="AC334" s="308"/>
      <c r="AD334" s="308"/>
      <c r="AE334" s="308"/>
      <c r="AF334" s="308"/>
    </row>
    <row r="335" spans="1:32" ht="15" customHeight="1">
      <c r="A335" s="69" t="s">
        <v>160</v>
      </c>
      <c r="B335" s="71">
        <v>28</v>
      </c>
      <c r="C335" s="71">
        <v>24</v>
      </c>
      <c r="D335" s="69" t="str">
        <f t="shared" si="0"/>
        <v>C.28.24</v>
      </c>
      <c r="E335" s="7" t="s">
        <v>396</v>
      </c>
      <c r="F335" s="69" t="s">
        <v>88</v>
      </c>
      <c r="G335" s="72"/>
      <c r="H335" s="72"/>
      <c r="I335" s="72"/>
      <c r="J335" s="70"/>
      <c r="K335" s="72"/>
      <c r="L335" s="7"/>
      <c r="M335" s="307"/>
      <c r="N335" s="307"/>
      <c r="O335" s="307"/>
      <c r="P335" s="307"/>
      <c r="Q335" s="307"/>
      <c r="R335" s="307"/>
      <c r="S335" s="307"/>
      <c r="T335" s="307"/>
      <c r="U335" s="307"/>
      <c r="V335" s="307"/>
      <c r="W335" s="307"/>
      <c r="X335" s="307"/>
      <c r="Y335" s="307"/>
      <c r="Z335" s="307"/>
      <c r="AA335" s="308"/>
      <c r="AB335" s="308"/>
      <c r="AC335" s="308"/>
      <c r="AD335" s="308"/>
      <c r="AE335" s="308"/>
      <c r="AF335" s="308"/>
    </row>
    <row r="336" spans="1:32" ht="15" customHeight="1">
      <c r="A336" s="69" t="s">
        <v>160</v>
      </c>
      <c r="B336" s="71">
        <v>28</v>
      </c>
      <c r="C336" s="71">
        <v>25</v>
      </c>
      <c r="D336" s="69" t="str">
        <f t="shared" si="0"/>
        <v>C.28.25</v>
      </c>
      <c r="E336" s="7" t="s">
        <v>397</v>
      </c>
      <c r="F336" s="69" t="s">
        <v>88</v>
      </c>
      <c r="G336" s="72"/>
      <c r="H336" s="72"/>
      <c r="I336" s="72"/>
      <c r="J336" s="70"/>
      <c r="K336" s="72"/>
      <c r="L336" s="7"/>
      <c r="M336" s="307"/>
      <c r="N336" s="307"/>
      <c r="O336" s="307"/>
      <c r="P336" s="307"/>
      <c r="Q336" s="307"/>
      <c r="R336" s="307"/>
      <c r="S336" s="307"/>
      <c r="T336" s="307"/>
      <c r="U336" s="307"/>
      <c r="V336" s="307"/>
      <c r="W336" s="307"/>
      <c r="X336" s="307"/>
      <c r="Y336" s="307"/>
      <c r="Z336" s="307"/>
      <c r="AA336" s="308"/>
      <c r="AB336" s="308"/>
      <c r="AC336" s="308"/>
      <c r="AD336" s="308"/>
      <c r="AE336" s="308"/>
      <c r="AF336" s="308"/>
    </row>
    <row r="337" spans="1:32" ht="15" customHeight="1">
      <c r="A337" s="69" t="s">
        <v>160</v>
      </c>
      <c r="B337" s="71">
        <v>28</v>
      </c>
      <c r="C337" s="71">
        <v>29</v>
      </c>
      <c r="D337" s="69" t="str">
        <f t="shared" si="0"/>
        <v>C.28.29</v>
      </c>
      <c r="E337" s="7" t="s">
        <v>398</v>
      </c>
      <c r="F337" s="69" t="s">
        <v>88</v>
      </c>
      <c r="G337" s="72"/>
      <c r="H337" s="72"/>
      <c r="I337" s="72"/>
      <c r="J337" s="70"/>
      <c r="K337" s="72"/>
      <c r="L337" s="7"/>
      <c r="M337" s="307"/>
      <c r="N337" s="307"/>
      <c r="O337" s="307"/>
      <c r="P337" s="307"/>
      <c r="Q337" s="307"/>
      <c r="R337" s="307"/>
      <c r="S337" s="307"/>
      <c r="T337" s="307"/>
      <c r="U337" s="307"/>
      <c r="V337" s="307"/>
      <c r="W337" s="307"/>
      <c r="X337" s="307"/>
      <c r="Y337" s="307"/>
      <c r="Z337" s="307"/>
      <c r="AA337" s="308"/>
      <c r="AB337" s="308"/>
      <c r="AC337" s="308"/>
      <c r="AD337" s="308"/>
      <c r="AE337" s="308"/>
      <c r="AF337" s="308"/>
    </row>
    <row r="338" spans="1:32" ht="15" customHeight="1">
      <c r="A338" s="69" t="s">
        <v>160</v>
      </c>
      <c r="B338" s="71">
        <v>28</v>
      </c>
      <c r="C338" s="71">
        <v>30</v>
      </c>
      <c r="D338" s="69" t="str">
        <f t="shared" si="0"/>
        <v>C.28.30</v>
      </c>
      <c r="E338" s="7" t="s">
        <v>399</v>
      </c>
      <c r="F338" s="69" t="s">
        <v>88</v>
      </c>
      <c r="G338" s="72"/>
      <c r="H338" s="72"/>
      <c r="I338" s="72"/>
      <c r="J338" s="70"/>
      <c r="K338" s="72"/>
      <c r="L338" s="7"/>
      <c r="M338" s="307"/>
      <c r="N338" s="307"/>
      <c r="O338" s="307"/>
      <c r="P338" s="307"/>
      <c r="Q338" s="307"/>
      <c r="R338" s="307"/>
      <c r="S338" s="307"/>
      <c r="T338" s="307"/>
      <c r="U338" s="307"/>
      <c r="V338" s="307"/>
      <c r="W338" s="307"/>
      <c r="X338" s="307"/>
      <c r="Y338" s="307"/>
      <c r="Z338" s="307"/>
      <c r="AA338" s="308"/>
      <c r="AB338" s="308"/>
      <c r="AC338" s="308"/>
      <c r="AD338" s="308"/>
      <c r="AE338" s="308"/>
      <c r="AF338" s="308"/>
    </row>
    <row r="339" spans="1:32" ht="15" customHeight="1">
      <c r="A339" s="69" t="s">
        <v>160</v>
      </c>
      <c r="B339" s="71">
        <v>28</v>
      </c>
      <c r="C339" s="71">
        <v>41</v>
      </c>
      <c r="D339" s="69" t="str">
        <f t="shared" si="0"/>
        <v>C.28.41</v>
      </c>
      <c r="E339" s="7" t="s">
        <v>400</v>
      </c>
      <c r="F339" s="69" t="s">
        <v>88</v>
      </c>
      <c r="G339" s="72"/>
      <c r="H339" s="72"/>
      <c r="I339" s="72"/>
      <c r="J339" s="70"/>
      <c r="K339" s="72"/>
      <c r="L339" s="7"/>
      <c r="M339" s="307"/>
      <c r="N339" s="307"/>
      <c r="O339" s="307"/>
      <c r="P339" s="307"/>
      <c r="Q339" s="307"/>
      <c r="R339" s="307"/>
      <c r="S339" s="307"/>
      <c r="T339" s="307"/>
      <c r="U339" s="307"/>
      <c r="V339" s="307"/>
      <c r="W339" s="307"/>
      <c r="X339" s="307"/>
      <c r="Y339" s="307"/>
      <c r="Z339" s="307"/>
      <c r="AA339" s="308"/>
      <c r="AB339" s="308"/>
      <c r="AC339" s="308"/>
      <c r="AD339" s="308"/>
      <c r="AE339" s="308"/>
      <c r="AF339" s="308"/>
    </row>
    <row r="340" spans="1:32" ht="15" customHeight="1">
      <c r="A340" s="69" t="s">
        <v>160</v>
      </c>
      <c r="B340" s="71">
        <v>28</v>
      </c>
      <c r="C340" s="71">
        <v>49</v>
      </c>
      <c r="D340" s="69" t="str">
        <f t="shared" si="0"/>
        <v>C.28.49</v>
      </c>
      <c r="E340" s="7" t="s">
        <v>401</v>
      </c>
      <c r="F340" s="69" t="s">
        <v>88</v>
      </c>
      <c r="G340" s="72"/>
      <c r="H340" s="72"/>
      <c r="I340" s="72"/>
      <c r="J340" s="70"/>
      <c r="K340" s="72"/>
      <c r="L340" s="7"/>
      <c r="M340" s="307"/>
      <c r="N340" s="307"/>
      <c r="O340" s="307"/>
      <c r="P340" s="307"/>
      <c r="Q340" s="307"/>
      <c r="R340" s="307"/>
      <c r="S340" s="307"/>
      <c r="T340" s="307"/>
      <c r="U340" s="307"/>
      <c r="V340" s="307"/>
      <c r="W340" s="307"/>
      <c r="X340" s="307"/>
      <c r="Y340" s="307"/>
      <c r="Z340" s="307"/>
      <c r="AA340" s="308"/>
      <c r="AB340" s="308"/>
      <c r="AC340" s="308"/>
      <c r="AD340" s="308"/>
      <c r="AE340" s="308"/>
      <c r="AF340" s="308"/>
    </row>
    <row r="341" spans="1:32" ht="15" customHeight="1">
      <c r="A341" s="69" t="s">
        <v>160</v>
      </c>
      <c r="B341" s="71">
        <v>28</v>
      </c>
      <c r="C341" s="71">
        <v>91</v>
      </c>
      <c r="D341" s="69" t="str">
        <f t="shared" si="0"/>
        <v>C.28.91</v>
      </c>
      <c r="E341" s="7" t="s">
        <v>402</v>
      </c>
      <c r="F341" s="69" t="s">
        <v>88</v>
      </c>
      <c r="G341" s="72"/>
      <c r="H341" s="72"/>
      <c r="I341" s="72"/>
      <c r="J341" s="70"/>
      <c r="K341" s="72"/>
      <c r="L341" s="7"/>
      <c r="M341" s="307"/>
      <c r="N341" s="307"/>
      <c r="O341" s="307"/>
      <c r="P341" s="307"/>
      <c r="Q341" s="307"/>
      <c r="R341" s="307"/>
      <c r="S341" s="307"/>
      <c r="T341" s="307"/>
      <c r="U341" s="307"/>
      <c r="V341" s="307"/>
      <c r="W341" s="307"/>
      <c r="X341" s="307"/>
      <c r="Y341" s="307"/>
      <c r="Z341" s="307"/>
      <c r="AA341" s="308"/>
      <c r="AB341" s="308"/>
      <c r="AC341" s="308"/>
      <c r="AD341" s="308"/>
      <c r="AE341" s="308"/>
      <c r="AF341" s="308"/>
    </row>
    <row r="342" spans="1:32" ht="15" customHeight="1">
      <c r="A342" s="69" t="s">
        <v>160</v>
      </c>
      <c r="B342" s="71">
        <v>28</v>
      </c>
      <c r="C342" s="71">
        <v>92</v>
      </c>
      <c r="D342" s="69" t="str">
        <f t="shared" si="0"/>
        <v>C.28.92</v>
      </c>
      <c r="E342" s="7" t="s">
        <v>403</v>
      </c>
      <c r="F342" s="69" t="s">
        <v>88</v>
      </c>
      <c r="G342" s="72"/>
      <c r="H342" s="72"/>
      <c r="I342" s="72"/>
      <c r="J342" s="70"/>
      <c r="K342" s="72"/>
      <c r="L342" s="7"/>
      <c r="M342" s="307"/>
      <c r="N342" s="307"/>
      <c r="O342" s="307"/>
      <c r="P342" s="307"/>
      <c r="Q342" s="307"/>
      <c r="R342" s="307"/>
      <c r="S342" s="307"/>
      <c r="T342" s="307"/>
      <c r="U342" s="307"/>
      <c r="V342" s="307"/>
      <c r="W342" s="307"/>
      <c r="X342" s="307"/>
      <c r="Y342" s="307"/>
      <c r="Z342" s="307"/>
      <c r="AA342" s="308"/>
      <c r="AB342" s="308"/>
      <c r="AC342" s="308"/>
      <c r="AD342" s="308"/>
      <c r="AE342" s="308"/>
      <c r="AF342" s="308"/>
    </row>
    <row r="343" spans="1:32" ht="15" customHeight="1">
      <c r="A343" s="69" t="s">
        <v>160</v>
      </c>
      <c r="B343" s="71">
        <v>28</v>
      </c>
      <c r="C343" s="71">
        <v>93</v>
      </c>
      <c r="D343" s="69" t="str">
        <f t="shared" si="0"/>
        <v>C.28.93</v>
      </c>
      <c r="E343" s="7" t="s">
        <v>404</v>
      </c>
      <c r="F343" s="69" t="s">
        <v>88</v>
      </c>
      <c r="G343" s="72"/>
      <c r="H343" s="72"/>
      <c r="I343" s="72"/>
      <c r="J343" s="70"/>
      <c r="K343" s="72"/>
      <c r="L343" s="7"/>
      <c r="M343" s="307"/>
      <c r="N343" s="307"/>
      <c r="O343" s="307"/>
      <c r="P343" s="307"/>
      <c r="Q343" s="307"/>
      <c r="R343" s="307"/>
      <c r="S343" s="307"/>
      <c r="T343" s="307"/>
      <c r="U343" s="307"/>
      <c r="V343" s="307"/>
      <c r="W343" s="307"/>
      <c r="X343" s="307"/>
      <c r="Y343" s="307"/>
      <c r="Z343" s="307"/>
      <c r="AA343" s="308"/>
      <c r="AB343" s="308"/>
      <c r="AC343" s="308"/>
      <c r="AD343" s="308"/>
      <c r="AE343" s="308"/>
      <c r="AF343" s="308"/>
    </row>
    <row r="344" spans="1:32" ht="15" customHeight="1">
      <c r="A344" s="69" t="s">
        <v>160</v>
      </c>
      <c r="B344" s="71">
        <v>28</v>
      </c>
      <c r="C344" s="71">
        <v>94</v>
      </c>
      <c r="D344" s="69" t="str">
        <f t="shared" si="0"/>
        <v>C.28.94</v>
      </c>
      <c r="E344" s="7" t="s">
        <v>405</v>
      </c>
      <c r="F344" s="69" t="s">
        <v>88</v>
      </c>
      <c r="G344" s="72"/>
      <c r="H344" s="72"/>
      <c r="I344" s="72"/>
      <c r="J344" s="70"/>
      <c r="K344" s="72"/>
      <c r="L344" s="7"/>
      <c r="M344" s="307"/>
      <c r="N344" s="307"/>
      <c r="O344" s="307"/>
      <c r="P344" s="307"/>
      <c r="Q344" s="307"/>
      <c r="R344" s="307"/>
      <c r="S344" s="307"/>
      <c r="T344" s="307"/>
      <c r="U344" s="307"/>
      <c r="V344" s="307"/>
      <c r="W344" s="307"/>
      <c r="X344" s="307"/>
      <c r="Y344" s="307"/>
      <c r="Z344" s="307"/>
      <c r="AA344" s="308"/>
      <c r="AB344" s="308"/>
      <c r="AC344" s="308"/>
      <c r="AD344" s="308"/>
      <c r="AE344" s="308"/>
      <c r="AF344" s="308"/>
    </row>
    <row r="345" spans="1:32" ht="15" customHeight="1">
      <c r="A345" s="69" t="s">
        <v>160</v>
      </c>
      <c r="B345" s="71">
        <v>28</v>
      </c>
      <c r="C345" s="71">
        <v>95</v>
      </c>
      <c r="D345" s="69" t="str">
        <f t="shared" si="0"/>
        <v>C.28.95</v>
      </c>
      <c r="E345" s="7" t="s">
        <v>406</v>
      </c>
      <c r="F345" s="69" t="s">
        <v>88</v>
      </c>
      <c r="G345" s="72"/>
      <c r="H345" s="72"/>
      <c r="I345" s="72"/>
      <c r="J345" s="70"/>
      <c r="K345" s="72"/>
      <c r="L345" s="7"/>
      <c r="M345" s="307"/>
      <c r="N345" s="307"/>
      <c r="O345" s="307"/>
      <c r="P345" s="307"/>
      <c r="Q345" s="307"/>
      <c r="R345" s="307"/>
      <c r="S345" s="307"/>
      <c r="T345" s="307"/>
      <c r="U345" s="307"/>
      <c r="V345" s="307"/>
      <c r="W345" s="307"/>
      <c r="X345" s="307"/>
      <c r="Y345" s="307"/>
      <c r="Z345" s="307"/>
      <c r="AA345" s="308"/>
      <c r="AB345" s="308"/>
      <c r="AC345" s="308"/>
      <c r="AD345" s="308"/>
      <c r="AE345" s="308"/>
      <c r="AF345" s="308"/>
    </row>
    <row r="346" spans="1:32" ht="15" customHeight="1">
      <c r="A346" s="69" t="s">
        <v>160</v>
      </c>
      <c r="B346" s="71">
        <v>28</v>
      </c>
      <c r="C346" s="71">
        <v>96</v>
      </c>
      <c r="D346" s="69" t="str">
        <f t="shared" si="0"/>
        <v>C.28.96</v>
      </c>
      <c r="E346" s="7" t="s">
        <v>407</v>
      </c>
      <c r="F346" s="69" t="s">
        <v>88</v>
      </c>
      <c r="G346" s="72"/>
      <c r="H346" s="72"/>
      <c r="I346" s="72"/>
      <c r="J346" s="70"/>
      <c r="K346" s="72"/>
      <c r="L346" s="7"/>
      <c r="M346" s="307"/>
      <c r="N346" s="307"/>
      <c r="O346" s="307"/>
      <c r="P346" s="307"/>
      <c r="Q346" s="307"/>
      <c r="R346" s="307"/>
      <c r="S346" s="307"/>
      <c r="T346" s="307"/>
      <c r="U346" s="307"/>
      <c r="V346" s="307"/>
      <c r="W346" s="307"/>
      <c r="X346" s="307"/>
      <c r="Y346" s="307"/>
      <c r="Z346" s="307"/>
      <c r="AA346" s="308"/>
      <c r="AB346" s="308"/>
      <c r="AC346" s="308"/>
      <c r="AD346" s="308"/>
      <c r="AE346" s="308"/>
      <c r="AF346" s="308"/>
    </row>
    <row r="347" spans="1:32" ht="15" customHeight="1">
      <c r="A347" s="69" t="s">
        <v>160</v>
      </c>
      <c r="B347" s="71">
        <v>28</v>
      </c>
      <c r="C347" s="71">
        <v>99</v>
      </c>
      <c r="D347" s="69" t="str">
        <f t="shared" si="0"/>
        <v>C.28.99</v>
      </c>
      <c r="E347" s="7" t="s">
        <v>408</v>
      </c>
      <c r="F347" s="69" t="s">
        <v>88</v>
      </c>
      <c r="G347" s="72"/>
      <c r="H347" s="72"/>
      <c r="I347" s="72"/>
      <c r="J347" s="70"/>
      <c r="K347" s="72"/>
      <c r="L347" s="7"/>
      <c r="M347" s="307"/>
      <c r="N347" s="307"/>
      <c r="O347" s="307"/>
      <c r="P347" s="307"/>
      <c r="Q347" s="307"/>
      <c r="R347" s="307"/>
      <c r="S347" s="307"/>
      <c r="T347" s="307"/>
      <c r="U347" s="307"/>
      <c r="V347" s="307"/>
      <c r="W347" s="307"/>
      <c r="X347" s="307"/>
      <c r="Y347" s="307"/>
      <c r="Z347" s="307"/>
      <c r="AA347" s="308"/>
      <c r="AB347" s="308"/>
      <c r="AC347" s="308"/>
      <c r="AD347" s="308"/>
      <c r="AE347" s="308"/>
      <c r="AF347" s="308"/>
    </row>
    <row r="348" spans="1:32" ht="15" customHeight="1">
      <c r="A348" s="69" t="s">
        <v>160</v>
      </c>
      <c r="B348" s="69">
        <v>29</v>
      </c>
      <c r="C348" s="69">
        <v>1</v>
      </c>
      <c r="D348" s="69" t="str">
        <f t="shared" si="0"/>
        <v>C.29.1</v>
      </c>
      <c r="E348" s="7" t="s">
        <v>409</v>
      </c>
      <c r="F348" s="69" t="s">
        <v>222</v>
      </c>
      <c r="G348" s="73" t="s">
        <v>410</v>
      </c>
      <c r="H348" s="14">
        <v>3</v>
      </c>
      <c r="I348" s="14">
        <v>3</v>
      </c>
      <c r="J348" s="69" t="str">
        <f>CONCATENATE(H348,".",I348,".")</f>
        <v>3.3.</v>
      </c>
      <c r="K348" s="74" t="s">
        <v>411</v>
      </c>
      <c r="L348" s="15" t="s">
        <v>10</v>
      </c>
      <c r="AA348" s="308"/>
      <c r="AB348" s="308"/>
      <c r="AC348" s="308"/>
      <c r="AD348" s="308"/>
      <c r="AE348" s="308"/>
      <c r="AF348" s="308"/>
    </row>
    <row r="349" spans="1:32" ht="15" customHeight="1">
      <c r="A349" s="69" t="s">
        <v>160</v>
      </c>
      <c r="B349" s="71">
        <v>29</v>
      </c>
      <c r="C349" s="71">
        <v>10</v>
      </c>
      <c r="D349" s="69" t="str">
        <f t="shared" si="0"/>
        <v>C.29.10</v>
      </c>
      <c r="E349" s="7" t="s">
        <v>409</v>
      </c>
      <c r="F349" s="69" t="s">
        <v>88</v>
      </c>
      <c r="G349" s="72"/>
      <c r="H349" s="72"/>
      <c r="I349" s="72"/>
      <c r="J349" s="70"/>
      <c r="K349" s="72"/>
      <c r="L349" s="7"/>
      <c r="M349" s="307"/>
      <c r="N349" s="307"/>
      <c r="O349" s="307"/>
      <c r="P349" s="307"/>
      <c r="Q349" s="307"/>
      <c r="R349" s="307"/>
      <c r="S349" s="307"/>
      <c r="T349" s="307"/>
      <c r="U349" s="307"/>
      <c r="V349" s="307"/>
      <c r="W349" s="307"/>
      <c r="X349" s="307"/>
      <c r="Y349" s="307"/>
      <c r="Z349" s="307"/>
      <c r="AA349" s="308"/>
      <c r="AB349" s="308"/>
      <c r="AC349" s="308"/>
      <c r="AD349" s="308"/>
      <c r="AE349" s="308"/>
      <c r="AF349" s="308"/>
    </row>
    <row r="350" spans="1:32" ht="15" customHeight="1">
      <c r="A350" s="69" t="s">
        <v>160</v>
      </c>
      <c r="B350" s="71">
        <v>29</v>
      </c>
      <c r="C350" s="71">
        <v>20</v>
      </c>
      <c r="D350" s="69" t="str">
        <f t="shared" si="0"/>
        <v>C.29.20</v>
      </c>
      <c r="E350" s="7" t="s">
        <v>412</v>
      </c>
      <c r="F350" s="69" t="s">
        <v>88</v>
      </c>
      <c r="G350" s="72"/>
      <c r="H350" s="72"/>
      <c r="I350" s="72"/>
      <c r="J350" s="70"/>
      <c r="K350" s="72"/>
      <c r="L350" s="7"/>
      <c r="M350" s="307"/>
      <c r="N350" s="307"/>
      <c r="O350" s="307"/>
      <c r="P350" s="307"/>
      <c r="Q350" s="307"/>
      <c r="R350" s="307"/>
      <c r="S350" s="307"/>
      <c r="T350" s="307"/>
      <c r="U350" s="307"/>
      <c r="V350" s="307"/>
      <c r="W350" s="307"/>
      <c r="X350" s="307"/>
      <c r="Y350" s="307"/>
      <c r="Z350" s="307"/>
      <c r="AA350" s="308"/>
      <c r="AB350" s="308"/>
      <c r="AC350" s="308"/>
      <c r="AD350" s="308"/>
      <c r="AE350" s="308"/>
      <c r="AF350" s="308"/>
    </row>
    <row r="351" spans="1:32" ht="15" customHeight="1">
      <c r="A351" s="69" t="s">
        <v>160</v>
      </c>
      <c r="B351" s="71">
        <v>29</v>
      </c>
      <c r="C351" s="71">
        <v>31</v>
      </c>
      <c r="D351" s="69" t="str">
        <f t="shared" si="0"/>
        <v>C.29.31</v>
      </c>
      <c r="E351" s="7" t="s">
        <v>413</v>
      </c>
      <c r="F351" s="69" t="s">
        <v>88</v>
      </c>
      <c r="G351" s="72"/>
      <c r="H351" s="72"/>
      <c r="I351" s="72"/>
      <c r="J351" s="70"/>
      <c r="K351" s="72"/>
      <c r="L351" s="7"/>
      <c r="M351" s="307"/>
      <c r="N351" s="307"/>
      <c r="O351" s="307"/>
      <c r="P351" s="307"/>
      <c r="Q351" s="307"/>
      <c r="R351" s="307"/>
      <c r="S351" s="307"/>
      <c r="T351" s="307"/>
      <c r="U351" s="307"/>
      <c r="V351" s="307"/>
      <c r="W351" s="307"/>
      <c r="X351" s="307"/>
      <c r="Y351" s="307"/>
      <c r="Z351" s="307"/>
      <c r="AA351" s="308"/>
      <c r="AB351" s="308"/>
      <c r="AC351" s="308"/>
      <c r="AD351" s="308"/>
      <c r="AE351" s="308"/>
      <c r="AF351" s="308"/>
    </row>
    <row r="352" spans="1:32" ht="15" customHeight="1">
      <c r="A352" s="69" t="s">
        <v>160</v>
      </c>
      <c r="B352" s="71">
        <v>29</v>
      </c>
      <c r="C352" s="71">
        <v>32</v>
      </c>
      <c r="D352" s="69" t="str">
        <f t="shared" si="0"/>
        <v>C.29.32</v>
      </c>
      <c r="E352" s="7" t="s">
        <v>414</v>
      </c>
      <c r="F352" s="69" t="s">
        <v>88</v>
      </c>
      <c r="G352" s="72"/>
      <c r="H352" s="72"/>
      <c r="I352" s="72"/>
      <c r="J352" s="70"/>
      <c r="K352" s="72"/>
      <c r="L352" s="7"/>
      <c r="M352" s="307"/>
      <c r="N352" s="307"/>
      <c r="O352" s="307"/>
      <c r="P352" s="307"/>
      <c r="Q352" s="307"/>
      <c r="R352" s="307"/>
      <c r="S352" s="307"/>
      <c r="T352" s="307"/>
      <c r="U352" s="307"/>
      <c r="V352" s="307"/>
      <c r="W352" s="307"/>
      <c r="X352" s="307"/>
      <c r="Y352" s="307"/>
      <c r="Z352" s="307"/>
      <c r="AA352" s="308"/>
      <c r="AB352" s="308"/>
      <c r="AC352" s="308"/>
      <c r="AD352" s="308"/>
      <c r="AE352" s="308"/>
      <c r="AF352" s="308"/>
    </row>
    <row r="353" spans="1:32" ht="15" customHeight="1">
      <c r="A353" s="69" t="s">
        <v>160</v>
      </c>
      <c r="B353" s="69">
        <v>30</v>
      </c>
      <c r="C353" s="69">
        <v>1</v>
      </c>
      <c r="D353" s="69" t="str">
        <f t="shared" si="0"/>
        <v>C.30.1</v>
      </c>
      <c r="E353" s="7" t="s">
        <v>415</v>
      </c>
      <c r="F353" s="69" t="s">
        <v>222</v>
      </c>
      <c r="G353" s="73" t="s">
        <v>410</v>
      </c>
      <c r="H353" s="14">
        <v>3</v>
      </c>
      <c r="I353" s="14">
        <v>3</v>
      </c>
      <c r="J353" s="69" t="str">
        <f>CONCATENATE(H353,".",I353,".")</f>
        <v>3.3.</v>
      </c>
      <c r="K353" s="74" t="s">
        <v>411</v>
      </c>
      <c r="L353" s="15" t="s">
        <v>10</v>
      </c>
      <c r="AA353" s="308"/>
      <c r="AB353" s="308"/>
      <c r="AC353" s="308"/>
      <c r="AD353" s="308"/>
      <c r="AE353" s="308"/>
      <c r="AF353" s="308"/>
    </row>
    <row r="354" spans="1:32" ht="15" customHeight="1">
      <c r="A354" s="69" t="s">
        <v>160</v>
      </c>
      <c r="B354" s="71">
        <v>30</v>
      </c>
      <c r="C354" s="71">
        <v>11</v>
      </c>
      <c r="D354" s="69" t="str">
        <f t="shared" si="0"/>
        <v>C.30.11</v>
      </c>
      <c r="E354" s="7" t="s">
        <v>416</v>
      </c>
      <c r="F354" s="69" t="s">
        <v>88</v>
      </c>
      <c r="G354" s="72"/>
      <c r="H354" s="72"/>
      <c r="I354" s="72"/>
      <c r="J354" s="70"/>
      <c r="K354" s="72"/>
      <c r="L354" s="7"/>
      <c r="M354" s="307"/>
      <c r="N354" s="307"/>
      <c r="O354" s="307"/>
      <c r="P354" s="307"/>
      <c r="Q354" s="307"/>
      <c r="R354" s="307"/>
      <c r="S354" s="307"/>
      <c r="T354" s="307"/>
      <c r="U354" s="307"/>
      <c r="V354" s="307"/>
      <c r="W354" s="307"/>
      <c r="X354" s="307"/>
      <c r="Y354" s="307"/>
      <c r="Z354" s="307"/>
      <c r="AA354" s="308"/>
      <c r="AB354" s="308"/>
      <c r="AC354" s="308"/>
      <c r="AD354" s="308"/>
      <c r="AE354" s="308"/>
      <c r="AF354" s="308"/>
    </row>
    <row r="355" spans="1:32" ht="15" customHeight="1">
      <c r="A355" s="69" t="s">
        <v>160</v>
      </c>
      <c r="B355" s="71">
        <v>30</v>
      </c>
      <c r="C355" s="71">
        <v>12</v>
      </c>
      <c r="D355" s="69" t="str">
        <f t="shared" si="0"/>
        <v>C.30.12</v>
      </c>
      <c r="E355" s="7" t="s">
        <v>417</v>
      </c>
      <c r="F355" s="69" t="s">
        <v>88</v>
      </c>
      <c r="G355" s="72"/>
      <c r="H355" s="72"/>
      <c r="I355" s="72"/>
      <c r="J355" s="70"/>
      <c r="K355" s="72"/>
      <c r="L355" s="7"/>
      <c r="M355" s="307"/>
      <c r="N355" s="307"/>
      <c r="O355" s="307"/>
      <c r="P355" s="307"/>
      <c r="Q355" s="307"/>
      <c r="R355" s="307"/>
      <c r="S355" s="307"/>
      <c r="T355" s="307"/>
      <c r="U355" s="307"/>
      <c r="V355" s="307"/>
      <c r="W355" s="307"/>
      <c r="X355" s="307"/>
      <c r="Y355" s="307"/>
      <c r="Z355" s="307"/>
      <c r="AA355" s="308"/>
      <c r="AB355" s="308"/>
      <c r="AC355" s="308"/>
      <c r="AD355" s="308"/>
      <c r="AE355" s="308"/>
      <c r="AF355" s="308"/>
    </row>
    <row r="356" spans="1:32" ht="15" customHeight="1">
      <c r="A356" s="69" t="s">
        <v>160</v>
      </c>
      <c r="B356" s="69">
        <v>30</v>
      </c>
      <c r="C356" s="69">
        <v>2</v>
      </c>
      <c r="D356" s="69" t="str">
        <f t="shared" si="0"/>
        <v>C.30.2</v>
      </c>
      <c r="E356" s="7" t="s">
        <v>418</v>
      </c>
      <c r="F356" s="69" t="s">
        <v>222</v>
      </c>
      <c r="G356" s="73" t="s">
        <v>410</v>
      </c>
      <c r="H356" s="14">
        <v>3</v>
      </c>
      <c r="I356" s="14">
        <v>3</v>
      </c>
      <c r="J356" s="69" t="str">
        <f>CONCATENATE(H356,".",I356,".")</f>
        <v>3.3.</v>
      </c>
      <c r="K356" s="74" t="s">
        <v>411</v>
      </c>
      <c r="L356" s="15" t="s">
        <v>10</v>
      </c>
      <c r="AA356" s="308"/>
      <c r="AB356" s="308"/>
      <c r="AC356" s="308"/>
      <c r="AD356" s="308"/>
      <c r="AE356" s="308"/>
      <c r="AF356" s="308"/>
    </row>
    <row r="357" spans="1:32" ht="15" customHeight="1">
      <c r="A357" s="69" t="s">
        <v>160</v>
      </c>
      <c r="B357" s="71">
        <v>30</v>
      </c>
      <c r="C357" s="71">
        <v>20</v>
      </c>
      <c r="D357" s="69" t="str">
        <f t="shared" si="0"/>
        <v>C.30.20</v>
      </c>
      <c r="E357" s="7" t="s">
        <v>418</v>
      </c>
      <c r="F357" s="69" t="s">
        <v>88</v>
      </c>
      <c r="G357" s="72"/>
      <c r="H357" s="72"/>
      <c r="I357" s="72"/>
      <c r="J357" s="70"/>
      <c r="K357" s="72"/>
      <c r="L357" s="7"/>
      <c r="M357" s="307"/>
      <c r="N357" s="307"/>
      <c r="O357" s="307"/>
      <c r="P357" s="307"/>
      <c r="Q357" s="307"/>
      <c r="R357" s="307"/>
      <c r="S357" s="307"/>
      <c r="T357" s="307"/>
      <c r="U357" s="307"/>
      <c r="V357" s="307"/>
      <c r="W357" s="307"/>
      <c r="X357" s="307"/>
      <c r="Y357" s="307"/>
      <c r="Z357" s="307"/>
      <c r="AA357" s="308"/>
      <c r="AB357" s="308"/>
      <c r="AC357" s="308"/>
      <c r="AD357" s="308"/>
      <c r="AE357" s="308"/>
      <c r="AF357" s="308"/>
    </row>
    <row r="358" spans="1:32" ht="15" customHeight="1">
      <c r="A358" s="69" t="s">
        <v>160</v>
      </c>
      <c r="B358" s="71">
        <v>30</v>
      </c>
      <c r="C358" s="71">
        <v>30</v>
      </c>
      <c r="D358" s="69" t="str">
        <f t="shared" si="0"/>
        <v>C.30.30</v>
      </c>
      <c r="E358" s="7" t="s">
        <v>419</v>
      </c>
      <c r="F358" s="69" t="s">
        <v>88</v>
      </c>
      <c r="G358" s="72"/>
      <c r="H358" s="72"/>
      <c r="I358" s="72"/>
      <c r="J358" s="70"/>
      <c r="K358" s="72"/>
      <c r="L358" s="7"/>
      <c r="M358" s="307"/>
      <c r="N358" s="307"/>
      <c r="O358" s="307"/>
      <c r="P358" s="307"/>
      <c r="Q358" s="307"/>
      <c r="R358" s="307"/>
      <c r="S358" s="307"/>
      <c r="T358" s="307"/>
      <c r="U358" s="307"/>
      <c r="V358" s="307"/>
      <c r="W358" s="307"/>
      <c r="X358" s="307"/>
      <c r="Y358" s="307"/>
      <c r="Z358" s="307"/>
      <c r="AA358" s="308"/>
      <c r="AB358" s="308"/>
      <c r="AC358" s="308"/>
      <c r="AD358" s="308"/>
      <c r="AE358" s="308"/>
      <c r="AF358" s="308"/>
    </row>
    <row r="359" spans="1:32" ht="15" customHeight="1">
      <c r="A359" s="69" t="s">
        <v>160</v>
      </c>
      <c r="B359" s="71">
        <v>30</v>
      </c>
      <c r="C359" s="71">
        <v>40</v>
      </c>
      <c r="D359" s="69" t="str">
        <f t="shared" si="0"/>
        <v>C.30.40</v>
      </c>
      <c r="E359" s="7" t="s">
        <v>420</v>
      </c>
      <c r="F359" s="69" t="s">
        <v>88</v>
      </c>
      <c r="G359" s="72"/>
      <c r="H359" s="72"/>
      <c r="I359" s="72"/>
      <c r="J359" s="70"/>
      <c r="K359" s="72"/>
      <c r="L359" s="7"/>
      <c r="M359" s="307"/>
      <c r="N359" s="307"/>
      <c r="O359" s="307"/>
      <c r="P359" s="307"/>
      <c r="Q359" s="307"/>
      <c r="R359" s="307"/>
      <c r="S359" s="307"/>
      <c r="T359" s="307"/>
      <c r="U359" s="307"/>
      <c r="V359" s="307"/>
      <c r="W359" s="307"/>
      <c r="X359" s="307"/>
      <c r="Y359" s="307"/>
      <c r="Z359" s="307"/>
      <c r="AA359" s="308"/>
      <c r="AB359" s="308"/>
      <c r="AC359" s="308"/>
      <c r="AD359" s="308"/>
      <c r="AE359" s="308"/>
      <c r="AF359" s="308"/>
    </row>
    <row r="360" spans="1:32" ht="15" customHeight="1">
      <c r="A360" s="69" t="s">
        <v>160</v>
      </c>
      <c r="B360" s="69">
        <v>30</v>
      </c>
      <c r="C360" s="69">
        <v>9</v>
      </c>
      <c r="D360" s="69" t="str">
        <f t="shared" si="0"/>
        <v>C.30.9</v>
      </c>
      <c r="E360" s="7" t="s">
        <v>421</v>
      </c>
      <c r="F360" s="69" t="s">
        <v>222</v>
      </c>
      <c r="G360" s="73" t="s">
        <v>410</v>
      </c>
      <c r="H360" s="14">
        <v>3</v>
      </c>
      <c r="I360" s="14">
        <v>3</v>
      </c>
      <c r="J360" s="69" t="str">
        <f>CONCATENATE(H360,".",I360,".")</f>
        <v>3.3.</v>
      </c>
      <c r="K360" s="74" t="s">
        <v>411</v>
      </c>
      <c r="L360" s="15" t="s">
        <v>10</v>
      </c>
      <c r="AA360" s="308"/>
      <c r="AB360" s="308"/>
      <c r="AC360" s="308"/>
      <c r="AD360" s="308"/>
      <c r="AE360" s="308"/>
      <c r="AF360" s="308"/>
    </row>
    <row r="361" spans="1:32" ht="15" customHeight="1">
      <c r="A361" s="69" t="s">
        <v>160</v>
      </c>
      <c r="B361" s="71">
        <v>30</v>
      </c>
      <c r="C361" s="71">
        <v>91</v>
      </c>
      <c r="D361" s="69" t="str">
        <f t="shared" si="0"/>
        <v>C.30.91</v>
      </c>
      <c r="E361" s="7" t="s">
        <v>422</v>
      </c>
      <c r="F361" s="69" t="s">
        <v>88</v>
      </c>
      <c r="G361" s="72"/>
      <c r="H361" s="72"/>
      <c r="I361" s="72"/>
      <c r="J361" s="70"/>
      <c r="K361" s="72"/>
      <c r="L361" s="7"/>
      <c r="M361" s="307"/>
      <c r="N361" s="307"/>
      <c r="O361" s="307"/>
      <c r="P361" s="307"/>
      <c r="Q361" s="307"/>
      <c r="R361" s="307"/>
      <c r="S361" s="307"/>
      <c r="T361" s="307"/>
      <c r="U361" s="307"/>
      <c r="V361" s="307"/>
      <c r="W361" s="307"/>
      <c r="X361" s="307"/>
      <c r="Y361" s="307"/>
      <c r="Z361" s="307"/>
      <c r="AA361" s="308"/>
      <c r="AB361" s="308"/>
      <c r="AC361" s="308"/>
      <c r="AD361" s="308"/>
      <c r="AE361" s="308"/>
      <c r="AF361" s="308"/>
    </row>
    <row r="362" spans="1:32" ht="15" customHeight="1">
      <c r="A362" s="69" t="s">
        <v>160</v>
      </c>
      <c r="B362" s="71">
        <v>30</v>
      </c>
      <c r="C362" s="71">
        <v>92</v>
      </c>
      <c r="D362" s="69" t="str">
        <f t="shared" si="0"/>
        <v>C.30.92</v>
      </c>
      <c r="E362" s="7" t="s">
        <v>423</v>
      </c>
      <c r="F362" s="69" t="s">
        <v>88</v>
      </c>
      <c r="G362" s="72"/>
      <c r="H362" s="72"/>
      <c r="I362" s="72"/>
      <c r="J362" s="70"/>
      <c r="K362" s="72"/>
      <c r="L362" s="7"/>
      <c r="M362" s="307"/>
      <c r="N362" s="307"/>
      <c r="O362" s="307"/>
      <c r="P362" s="307"/>
      <c r="Q362" s="307"/>
      <c r="R362" s="307"/>
      <c r="S362" s="307"/>
      <c r="T362" s="307"/>
      <c r="U362" s="307"/>
      <c r="V362" s="307"/>
      <c r="W362" s="307"/>
      <c r="X362" s="307"/>
      <c r="Y362" s="307"/>
      <c r="Z362" s="307"/>
      <c r="AA362" s="308"/>
      <c r="AB362" s="308"/>
      <c r="AC362" s="308"/>
      <c r="AD362" s="308"/>
      <c r="AE362" s="308"/>
      <c r="AF362" s="308"/>
    </row>
    <row r="363" spans="1:32" ht="15" customHeight="1">
      <c r="A363" s="69" t="s">
        <v>160</v>
      </c>
      <c r="B363" s="71">
        <v>30</v>
      </c>
      <c r="C363" s="71">
        <v>99</v>
      </c>
      <c r="D363" s="69" t="str">
        <f t="shared" si="0"/>
        <v>C.30.99</v>
      </c>
      <c r="E363" s="7" t="s">
        <v>424</v>
      </c>
      <c r="F363" s="69" t="s">
        <v>88</v>
      </c>
      <c r="G363" s="72"/>
      <c r="H363" s="72"/>
      <c r="I363" s="72"/>
      <c r="J363" s="70"/>
      <c r="K363" s="72"/>
      <c r="L363" s="7"/>
      <c r="M363" s="307"/>
      <c r="N363" s="307"/>
      <c r="O363" s="307"/>
      <c r="P363" s="307"/>
      <c r="Q363" s="307"/>
      <c r="R363" s="307"/>
      <c r="S363" s="307"/>
      <c r="T363" s="307"/>
      <c r="U363" s="307"/>
      <c r="V363" s="307"/>
      <c r="W363" s="307"/>
      <c r="X363" s="307"/>
      <c r="Y363" s="307"/>
      <c r="Z363" s="307"/>
      <c r="AA363" s="308"/>
      <c r="AB363" s="308"/>
      <c r="AC363" s="308"/>
      <c r="AD363" s="308"/>
      <c r="AE363" s="308"/>
      <c r="AF363" s="308"/>
    </row>
    <row r="364" spans="1:32" ht="15" customHeight="1">
      <c r="A364" s="69" t="s">
        <v>160</v>
      </c>
      <c r="B364" s="71">
        <v>31</v>
      </c>
      <c r="C364" s="71" t="s">
        <v>86</v>
      </c>
      <c r="D364" s="69" t="str">
        <f t="shared" si="0"/>
        <v>C.31.O1</v>
      </c>
      <c r="E364" s="7" t="s">
        <v>425</v>
      </c>
      <c r="F364" s="69" t="s">
        <v>88</v>
      </c>
      <c r="G364" s="72"/>
      <c r="H364" s="72"/>
      <c r="I364" s="72"/>
      <c r="J364" s="70"/>
      <c r="K364" s="72"/>
      <c r="L364" s="7"/>
      <c r="M364" s="307"/>
      <c r="N364" s="307"/>
      <c r="O364" s="307"/>
      <c r="P364" s="307"/>
      <c r="Q364" s="307"/>
      <c r="R364" s="307"/>
      <c r="S364" s="307"/>
      <c r="T364" s="307"/>
      <c r="U364" s="307"/>
      <c r="V364" s="307"/>
      <c r="W364" s="307"/>
      <c r="X364" s="307"/>
      <c r="Y364" s="307"/>
      <c r="Z364" s="307"/>
      <c r="AA364" s="308"/>
      <c r="AB364" s="308"/>
      <c r="AC364" s="308"/>
      <c r="AD364" s="308"/>
      <c r="AE364" s="308"/>
      <c r="AF364" s="308"/>
    </row>
    <row r="365" spans="1:32" ht="15" customHeight="1">
      <c r="A365" s="69" t="s">
        <v>160</v>
      </c>
      <c r="B365" s="71">
        <v>31</v>
      </c>
      <c r="C365" s="71" t="s">
        <v>119</v>
      </c>
      <c r="D365" s="69" t="str">
        <f t="shared" si="0"/>
        <v>C.31.O2</v>
      </c>
      <c r="E365" s="7" t="s">
        <v>426</v>
      </c>
      <c r="F365" s="69" t="s">
        <v>88</v>
      </c>
      <c r="G365" s="72"/>
      <c r="H365" s="72"/>
      <c r="I365" s="72"/>
      <c r="J365" s="70"/>
      <c r="K365" s="72"/>
      <c r="L365" s="7"/>
      <c r="M365" s="307"/>
      <c r="N365" s="307"/>
      <c r="O365" s="307"/>
      <c r="P365" s="307"/>
      <c r="Q365" s="307"/>
      <c r="R365" s="307"/>
      <c r="S365" s="307"/>
      <c r="T365" s="307"/>
      <c r="U365" s="307"/>
      <c r="V365" s="307"/>
      <c r="W365" s="307"/>
      <c r="X365" s="307"/>
      <c r="Y365" s="307"/>
      <c r="Z365" s="307"/>
      <c r="AA365" s="308"/>
      <c r="AB365" s="308"/>
      <c r="AC365" s="308"/>
      <c r="AD365" s="308"/>
      <c r="AE365" s="308"/>
      <c r="AF365" s="308"/>
    </row>
    <row r="366" spans="1:32" ht="15" customHeight="1">
      <c r="A366" s="69" t="s">
        <v>160</v>
      </c>
      <c r="B366" s="71">
        <v>31</v>
      </c>
      <c r="C366" s="71" t="s">
        <v>134</v>
      </c>
      <c r="D366" s="69" t="str">
        <f t="shared" si="0"/>
        <v>C.31.O3</v>
      </c>
      <c r="E366" s="7" t="s">
        <v>427</v>
      </c>
      <c r="F366" s="69" t="s">
        <v>88</v>
      </c>
      <c r="G366" s="72"/>
      <c r="H366" s="72"/>
      <c r="I366" s="72"/>
      <c r="J366" s="70"/>
      <c r="K366" s="72"/>
      <c r="L366" s="7"/>
      <c r="M366" s="307"/>
      <c r="N366" s="307"/>
      <c r="O366" s="307"/>
      <c r="P366" s="307"/>
      <c r="Q366" s="307"/>
      <c r="R366" s="307"/>
      <c r="S366" s="307"/>
      <c r="T366" s="307"/>
      <c r="U366" s="307"/>
      <c r="V366" s="307"/>
      <c r="W366" s="307"/>
      <c r="X366" s="307"/>
      <c r="Y366" s="307"/>
      <c r="Z366" s="307"/>
      <c r="AA366" s="308"/>
      <c r="AB366" s="308"/>
      <c r="AC366" s="308"/>
      <c r="AD366" s="308"/>
      <c r="AE366" s="308"/>
      <c r="AF366" s="308"/>
    </row>
    <row r="367" spans="1:32" ht="15" customHeight="1">
      <c r="A367" s="69" t="s">
        <v>160</v>
      </c>
      <c r="B367" s="71">
        <v>31</v>
      </c>
      <c r="C367" s="71" t="s">
        <v>157</v>
      </c>
      <c r="D367" s="69" t="str">
        <f t="shared" si="0"/>
        <v>C.31.O9</v>
      </c>
      <c r="E367" s="7" t="s">
        <v>428</v>
      </c>
      <c r="F367" s="69" t="s">
        <v>88</v>
      </c>
      <c r="G367" s="72"/>
      <c r="H367" s="72"/>
      <c r="I367" s="72"/>
      <c r="J367" s="70"/>
      <c r="K367" s="72"/>
      <c r="L367" s="7"/>
      <c r="M367" s="307"/>
      <c r="N367" s="307"/>
      <c r="O367" s="307"/>
      <c r="P367" s="307"/>
      <c r="Q367" s="307"/>
      <c r="R367" s="307"/>
      <c r="S367" s="307"/>
      <c r="T367" s="307"/>
      <c r="U367" s="307"/>
      <c r="V367" s="307"/>
      <c r="W367" s="307"/>
      <c r="X367" s="307"/>
      <c r="Y367" s="307"/>
      <c r="Z367" s="307"/>
      <c r="AA367" s="308"/>
      <c r="AB367" s="308"/>
      <c r="AC367" s="308"/>
      <c r="AD367" s="308"/>
      <c r="AE367" s="308"/>
      <c r="AF367" s="308"/>
    </row>
    <row r="368" spans="1:32" ht="15" customHeight="1">
      <c r="A368" s="69" t="s">
        <v>160</v>
      </c>
      <c r="B368" s="71">
        <v>32</v>
      </c>
      <c r="C368" s="71">
        <v>11</v>
      </c>
      <c r="D368" s="69" t="str">
        <f t="shared" si="0"/>
        <v>C.32.11</v>
      </c>
      <c r="E368" s="7" t="s">
        <v>429</v>
      </c>
      <c r="F368" s="69" t="s">
        <v>88</v>
      </c>
      <c r="G368" s="72"/>
      <c r="H368" s="72"/>
      <c r="I368" s="72"/>
      <c r="J368" s="70"/>
      <c r="K368" s="72"/>
      <c r="L368" s="7"/>
      <c r="M368" s="307"/>
      <c r="N368" s="307"/>
      <c r="O368" s="307"/>
      <c r="P368" s="307"/>
      <c r="Q368" s="307"/>
      <c r="R368" s="307"/>
      <c r="S368" s="307"/>
      <c r="T368" s="307"/>
      <c r="U368" s="307"/>
      <c r="V368" s="307"/>
      <c r="W368" s="307"/>
      <c r="X368" s="307"/>
      <c r="Y368" s="307"/>
      <c r="Z368" s="307"/>
      <c r="AA368" s="308"/>
      <c r="AB368" s="308"/>
      <c r="AC368" s="308"/>
      <c r="AD368" s="308"/>
      <c r="AE368" s="308"/>
      <c r="AF368" s="308"/>
    </row>
    <row r="369" spans="1:32" ht="15" customHeight="1">
      <c r="A369" s="69" t="s">
        <v>160</v>
      </c>
      <c r="B369" s="71">
        <v>32</v>
      </c>
      <c r="C369" s="71">
        <v>12</v>
      </c>
      <c r="D369" s="69" t="str">
        <f t="shared" si="0"/>
        <v>C.32.12</v>
      </c>
      <c r="E369" s="7" t="s">
        <v>430</v>
      </c>
      <c r="F369" s="69" t="s">
        <v>88</v>
      </c>
      <c r="G369" s="72"/>
      <c r="H369" s="72"/>
      <c r="I369" s="72"/>
      <c r="J369" s="70"/>
      <c r="K369" s="72"/>
      <c r="L369" s="7"/>
      <c r="M369" s="307"/>
      <c r="N369" s="307"/>
      <c r="O369" s="307"/>
      <c r="P369" s="307"/>
      <c r="Q369" s="307"/>
      <c r="R369" s="307"/>
      <c r="S369" s="307"/>
      <c r="T369" s="307"/>
      <c r="U369" s="307"/>
      <c r="V369" s="307"/>
      <c r="W369" s="307"/>
      <c r="X369" s="307"/>
      <c r="Y369" s="307"/>
      <c r="Z369" s="307"/>
      <c r="AA369" s="308"/>
      <c r="AB369" s="308"/>
      <c r="AC369" s="308"/>
      <c r="AD369" s="308"/>
      <c r="AE369" s="308"/>
      <c r="AF369" s="308"/>
    </row>
    <row r="370" spans="1:32" ht="15" customHeight="1">
      <c r="A370" s="69" t="s">
        <v>160</v>
      </c>
      <c r="B370" s="71">
        <v>32</v>
      </c>
      <c r="C370" s="71">
        <v>13</v>
      </c>
      <c r="D370" s="69" t="str">
        <f t="shared" si="0"/>
        <v>C.32.13</v>
      </c>
      <c r="E370" s="7" t="s">
        <v>431</v>
      </c>
      <c r="F370" s="69" t="s">
        <v>88</v>
      </c>
      <c r="G370" s="72"/>
      <c r="H370" s="72"/>
      <c r="I370" s="72"/>
      <c r="J370" s="70"/>
      <c r="K370" s="72"/>
      <c r="L370" s="7"/>
      <c r="M370" s="307"/>
      <c r="N370" s="307"/>
      <c r="O370" s="307"/>
      <c r="P370" s="307"/>
      <c r="Q370" s="307"/>
      <c r="R370" s="307"/>
      <c r="S370" s="307"/>
      <c r="T370" s="307"/>
      <c r="U370" s="307"/>
      <c r="V370" s="307"/>
      <c r="W370" s="307"/>
      <c r="X370" s="307"/>
      <c r="Y370" s="307"/>
      <c r="Z370" s="307"/>
      <c r="AA370" s="308"/>
      <c r="AB370" s="308"/>
      <c r="AC370" s="308"/>
      <c r="AD370" s="308"/>
      <c r="AE370" s="308"/>
      <c r="AF370" s="308"/>
    </row>
    <row r="371" spans="1:32" ht="15" customHeight="1">
      <c r="A371" s="69" t="s">
        <v>160</v>
      </c>
      <c r="B371" s="71">
        <v>32</v>
      </c>
      <c r="C371" s="71">
        <v>20</v>
      </c>
      <c r="D371" s="69" t="str">
        <f t="shared" si="0"/>
        <v>C.32.20</v>
      </c>
      <c r="E371" s="7" t="s">
        <v>432</v>
      </c>
      <c r="F371" s="69" t="s">
        <v>88</v>
      </c>
      <c r="G371" s="72"/>
      <c r="H371" s="72"/>
      <c r="I371" s="72"/>
      <c r="J371" s="70"/>
      <c r="K371" s="72"/>
      <c r="L371" s="7"/>
      <c r="M371" s="307"/>
      <c r="N371" s="307"/>
      <c r="O371" s="307"/>
      <c r="P371" s="307"/>
      <c r="Q371" s="307"/>
      <c r="R371" s="307"/>
      <c r="S371" s="307"/>
      <c r="T371" s="307"/>
      <c r="U371" s="307"/>
      <c r="V371" s="307"/>
      <c r="W371" s="307"/>
      <c r="X371" s="307"/>
      <c r="Y371" s="307"/>
      <c r="Z371" s="307"/>
      <c r="AA371" s="308"/>
      <c r="AB371" s="308"/>
      <c r="AC371" s="308"/>
      <c r="AD371" s="308"/>
      <c r="AE371" s="308"/>
      <c r="AF371" s="308"/>
    </row>
    <row r="372" spans="1:32" ht="15" customHeight="1">
      <c r="A372" s="69" t="s">
        <v>160</v>
      </c>
      <c r="B372" s="71">
        <v>32</v>
      </c>
      <c r="C372" s="71">
        <v>30</v>
      </c>
      <c r="D372" s="69" t="str">
        <f t="shared" si="0"/>
        <v>C.32.30</v>
      </c>
      <c r="E372" s="7" t="s">
        <v>433</v>
      </c>
      <c r="F372" s="69" t="s">
        <v>88</v>
      </c>
      <c r="G372" s="72"/>
      <c r="H372" s="72"/>
      <c r="I372" s="72"/>
      <c r="J372" s="70"/>
      <c r="K372" s="72"/>
      <c r="L372" s="7"/>
      <c r="M372" s="307"/>
      <c r="N372" s="307"/>
      <c r="O372" s="307"/>
      <c r="P372" s="307"/>
      <c r="Q372" s="307"/>
      <c r="R372" s="307"/>
      <c r="S372" s="307"/>
      <c r="T372" s="307"/>
      <c r="U372" s="307"/>
      <c r="V372" s="307"/>
      <c r="W372" s="307"/>
      <c r="X372" s="307"/>
      <c r="Y372" s="307"/>
      <c r="Z372" s="307"/>
      <c r="AA372" s="308"/>
      <c r="AB372" s="308"/>
      <c r="AC372" s="308"/>
      <c r="AD372" s="308"/>
      <c r="AE372" s="308"/>
      <c r="AF372" s="308"/>
    </row>
    <row r="373" spans="1:32" ht="15" customHeight="1">
      <c r="A373" s="69" t="s">
        <v>160</v>
      </c>
      <c r="B373" s="71">
        <v>32</v>
      </c>
      <c r="C373" s="71">
        <v>40</v>
      </c>
      <c r="D373" s="69" t="str">
        <f t="shared" si="0"/>
        <v>C.32.40</v>
      </c>
      <c r="E373" s="7" t="s">
        <v>434</v>
      </c>
      <c r="F373" s="69" t="s">
        <v>88</v>
      </c>
      <c r="G373" s="72"/>
      <c r="H373" s="72"/>
      <c r="I373" s="72"/>
      <c r="J373" s="70"/>
      <c r="K373" s="72"/>
      <c r="L373" s="7"/>
      <c r="M373" s="307"/>
      <c r="N373" s="307"/>
      <c r="O373" s="307"/>
      <c r="P373" s="307"/>
      <c r="Q373" s="307"/>
      <c r="R373" s="307"/>
      <c r="S373" s="307"/>
      <c r="T373" s="307"/>
      <c r="U373" s="307"/>
      <c r="V373" s="307"/>
      <c r="W373" s="307"/>
      <c r="X373" s="307"/>
      <c r="Y373" s="307"/>
      <c r="Z373" s="307"/>
      <c r="AA373" s="308"/>
      <c r="AB373" s="308"/>
      <c r="AC373" s="308"/>
      <c r="AD373" s="308"/>
      <c r="AE373" s="308"/>
      <c r="AF373" s="308"/>
    </row>
    <row r="374" spans="1:32" ht="15" customHeight="1">
      <c r="A374" s="69" t="s">
        <v>160</v>
      </c>
      <c r="B374" s="71">
        <v>32</v>
      </c>
      <c r="C374" s="71">
        <v>50</v>
      </c>
      <c r="D374" s="69" t="str">
        <f t="shared" si="0"/>
        <v>C.32.50</v>
      </c>
      <c r="E374" s="7" t="s">
        <v>435</v>
      </c>
      <c r="F374" s="69" t="s">
        <v>88</v>
      </c>
      <c r="G374" s="72"/>
      <c r="H374" s="72"/>
      <c r="I374" s="72"/>
      <c r="J374" s="70"/>
      <c r="K374" s="72"/>
      <c r="L374" s="7"/>
      <c r="M374" s="307"/>
      <c r="N374" s="307"/>
      <c r="O374" s="307"/>
      <c r="P374" s="307"/>
      <c r="Q374" s="307"/>
      <c r="R374" s="307"/>
      <c r="S374" s="307"/>
      <c r="T374" s="307"/>
      <c r="U374" s="307"/>
      <c r="V374" s="307"/>
      <c r="W374" s="307"/>
      <c r="X374" s="307"/>
      <c r="Y374" s="307"/>
      <c r="Z374" s="307"/>
      <c r="AA374" s="308"/>
      <c r="AB374" s="308"/>
      <c r="AC374" s="308"/>
      <c r="AD374" s="308"/>
      <c r="AE374" s="308"/>
      <c r="AF374" s="308"/>
    </row>
    <row r="375" spans="1:32" ht="15" customHeight="1">
      <c r="A375" s="69" t="s">
        <v>160</v>
      </c>
      <c r="B375" s="71">
        <v>32</v>
      </c>
      <c r="C375" s="71">
        <v>91</v>
      </c>
      <c r="D375" s="69" t="str">
        <f t="shared" si="0"/>
        <v>C.32.91</v>
      </c>
      <c r="E375" s="7" t="s">
        <v>436</v>
      </c>
      <c r="F375" s="69" t="s">
        <v>88</v>
      </c>
      <c r="G375" s="72"/>
      <c r="H375" s="72"/>
      <c r="I375" s="72"/>
      <c r="J375" s="70"/>
      <c r="K375" s="72"/>
      <c r="L375" s="7"/>
      <c r="M375" s="307"/>
      <c r="N375" s="307"/>
      <c r="O375" s="307"/>
      <c r="P375" s="307"/>
      <c r="Q375" s="307"/>
      <c r="R375" s="307"/>
      <c r="S375" s="307"/>
      <c r="T375" s="307"/>
      <c r="U375" s="307"/>
      <c r="V375" s="307"/>
      <c r="W375" s="307"/>
      <c r="X375" s="307"/>
      <c r="Y375" s="307"/>
      <c r="Z375" s="307"/>
      <c r="AA375" s="308"/>
      <c r="AB375" s="308"/>
      <c r="AC375" s="308"/>
      <c r="AD375" s="308"/>
      <c r="AE375" s="308"/>
      <c r="AF375" s="308"/>
    </row>
    <row r="376" spans="1:32" ht="15" customHeight="1">
      <c r="A376" s="69" t="s">
        <v>160</v>
      </c>
      <c r="B376" s="71">
        <v>32</v>
      </c>
      <c r="C376" s="71">
        <v>99</v>
      </c>
      <c r="D376" s="69" t="str">
        <f t="shared" si="0"/>
        <v>C.32.99</v>
      </c>
      <c r="E376" s="7" t="s">
        <v>437</v>
      </c>
      <c r="F376" s="69" t="s">
        <v>88</v>
      </c>
      <c r="G376" s="72"/>
      <c r="H376" s="72"/>
      <c r="I376" s="72"/>
      <c r="J376" s="70"/>
      <c r="K376" s="72"/>
      <c r="L376" s="7"/>
      <c r="M376" s="307"/>
      <c r="N376" s="307"/>
      <c r="O376" s="307"/>
      <c r="P376" s="307"/>
      <c r="Q376" s="307"/>
      <c r="R376" s="307"/>
      <c r="S376" s="307"/>
      <c r="T376" s="307"/>
      <c r="U376" s="307"/>
      <c r="V376" s="307"/>
      <c r="W376" s="307"/>
      <c r="X376" s="307"/>
      <c r="Y376" s="307"/>
      <c r="Z376" s="307"/>
      <c r="AA376" s="308"/>
      <c r="AB376" s="308"/>
      <c r="AC376" s="308"/>
      <c r="AD376" s="308"/>
      <c r="AE376" s="308"/>
      <c r="AF376" s="308"/>
    </row>
    <row r="377" spans="1:32" ht="15" customHeight="1">
      <c r="A377" s="69" t="s">
        <v>160</v>
      </c>
      <c r="B377" s="71">
        <v>33</v>
      </c>
      <c r="C377" s="71">
        <v>11</v>
      </c>
      <c r="D377" s="69" t="str">
        <f t="shared" si="0"/>
        <v>C.33.11</v>
      </c>
      <c r="E377" s="7" t="s">
        <v>438</v>
      </c>
      <c r="F377" s="69" t="s">
        <v>88</v>
      </c>
      <c r="G377" s="72"/>
      <c r="H377" s="72"/>
      <c r="I377" s="72"/>
      <c r="J377" s="70"/>
      <c r="K377" s="72"/>
      <c r="L377" s="7"/>
      <c r="M377" s="307"/>
      <c r="N377" s="307"/>
      <c r="O377" s="307"/>
      <c r="P377" s="307"/>
      <c r="Q377" s="307"/>
      <c r="R377" s="307"/>
      <c r="S377" s="307"/>
      <c r="T377" s="307"/>
      <c r="U377" s="307"/>
      <c r="V377" s="307"/>
      <c r="W377" s="307"/>
      <c r="X377" s="307"/>
      <c r="Y377" s="307"/>
      <c r="Z377" s="307"/>
      <c r="AA377" s="308"/>
      <c r="AB377" s="308"/>
      <c r="AC377" s="308"/>
      <c r="AD377" s="308"/>
      <c r="AE377" s="308"/>
      <c r="AF377" s="308"/>
    </row>
    <row r="378" spans="1:32" ht="15" customHeight="1">
      <c r="A378" s="69" t="s">
        <v>160</v>
      </c>
      <c r="B378" s="71">
        <v>33</v>
      </c>
      <c r="C378" s="71">
        <v>12</v>
      </c>
      <c r="D378" s="69" t="str">
        <f t="shared" si="0"/>
        <v>C.33.12</v>
      </c>
      <c r="E378" s="7" t="s">
        <v>439</v>
      </c>
      <c r="F378" s="69" t="s">
        <v>88</v>
      </c>
      <c r="G378" s="72"/>
      <c r="H378" s="72"/>
      <c r="I378" s="72"/>
      <c r="J378" s="70"/>
      <c r="K378" s="72"/>
      <c r="L378" s="7"/>
      <c r="M378" s="307"/>
      <c r="N378" s="307"/>
      <c r="O378" s="307"/>
      <c r="P378" s="307"/>
      <c r="Q378" s="307"/>
      <c r="R378" s="307"/>
      <c r="S378" s="307"/>
      <c r="T378" s="307"/>
      <c r="U378" s="307"/>
      <c r="V378" s="307"/>
      <c r="W378" s="307"/>
      <c r="X378" s="307"/>
      <c r="Y378" s="307"/>
      <c r="Z378" s="307"/>
      <c r="AA378" s="308"/>
      <c r="AB378" s="308"/>
      <c r="AC378" s="308"/>
      <c r="AD378" s="308"/>
      <c r="AE378" s="308"/>
      <c r="AF378" s="308"/>
    </row>
    <row r="379" spans="1:32" ht="15" customHeight="1">
      <c r="A379" s="69" t="s">
        <v>160</v>
      </c>
      <c r="B379" s="69">
        <v>33</v>
      </c>
      <c r="C379" s="69">
        <v>12</v>
      </c>
      <c r="D379" s="69" t="str">
        <f t="shared" si="0"/>
        <v>C.33.12</v>
      </c>
      <c r="E379" s="7" t="s">
        <v>439</v>
      </c>
      <c r="F379" s="69" t="s">
        <v>222</v>
      </c>
      <c r="G379" s="73" t="s">
        <v>223</v>
      </c>
      <c r="H379" s="14">
        <v>7</v>
      </c>
      <c r="I379" s="14">
        <v>3</v>
      </c>
      <c r="J379" s="69" t="str">
        <f>CONCATENATE(H379,".",I379,".")</f>
        <v>7.3.</v>
      </c>
      <c r="K379" s="74" t="s">
        <v>224</v>
      </c>
      <c r="L379" s="15" t="s">
        <v>10</v>
      </c>
      <c r="AA379" s="308"/>
      <c r="AB379" s="308"/>
      <c r="AC379" s="308"/>
      <c r="AD379" s="308"/>
      <c r="AE379" s="308"/>
      <c r="AF379" s="308"/>
    </row>
    <row r="380" spans="1:32" ht="15" customHeight="1">
      <c r="A380" s="69" t="s">
        <v>160</v>
      </c>
      <c r="B380" s="71">
        <v>33</v>
      </c>
      <c r="C380" s="71">
        <v>13</v>
      </c>
      <c r="D380" s="69" t="str">
        <f t="shared" si="0"/>
        <v>C.33.13</v>
      </c>
      <c r="E380" s="7" t="s">
        <v>440</v>
      </c>
      <c r="F380" s="69" t="s">
        <v>88</v>
      </c>
      <c r="G380" s="72"/>
      <c r="H380" s="72"/>
      <c r="I380" s="72"/>
      <c r="J380" s="70"/>
      <c r="K380" s="72"/>
      <c r="L380" s="7"/>
      <c r="M380" s="307"/>
      <c r="N380" s="307"/>
      <c r="O380" s="307"/>
      <c r="P380" s="307"/>
      <c r="Q380" s="307"/>
      <c r="R380" s="307"/>
      <c r="S380" s="307"/>
      <c r="T380" s="307"/>
      <c r="U380" s="307"/>
      <c r="V380" s="307"/>
      <c r="W380" s="307"/>
      <c r="X380" s="307"/>
      <c r="Y380" s="307"/>
      <c r="Z380" s="307"/>
      <c r="AA380" s="308"/>
      <c r="AB380" s="308"/>
      <c r="AC380" s="308"/>
      <c r="AD380" s="308"/>
      <c r="AE380" s="308"/>
      <c r="AF380" s="308"/>
    </row>
    <row r="381" spans="1:32" ht="15" customHeight="1">
      <c r="A381" s="69" t="s">
        <v>160</v>
      </c>
      <c r="B381" s="71">
        <v>33</v>
      </c>
      <c r="C381" s="71">
        <v>14</v>
      </c>
      <c r="D381" s="69" t="str">
        <f t="shared" si="0"/>
        <v>C.33.14</v>
      </c>
      <c r="E381" s="7" t="s">
        <v>441</v>
      </c>
      <c r="F381" s="69" t="s">
        <v>88</v>
      </c>
      <c r="G381" s="72"/>
      <c r="H381" s="72"/>
      <c r="I381" s="72"/>
      <c r="J381" s="70"/>
      <c r="K381" s="72"/>
      <c r="L381" s="7"/>
      <c r="M381" s="307"/>
      <c r="N381" s="307"/>
      <c r="O381" s="307"/>
      <c r="P381" s="307"/>
      <c r="Q381" s="307"/>
      <c r="R381" s="307"/>
      <c r="S381" s="307"/>
      <c r="T381" s="307"/>
      <c r="U381" s="307"/>
      <c r="V381" s="307"/>
      <c r="W381" s="307"/>
      <c r="X381" s="307"/>
      <c r="Y381" s="307"/>
      <c r="Z381" s="307"/>
      <c r="AA381" s="308"/>
      <c r="AB381" s="308"/>
      <c r="AC381" s="308"/>
      <c r="AD381" s="308"/>
      <c r="AE381" s="308"/>
      <c r="AF381" s="308"/>
    </row>
    <row r="382" spans="1:32" ht="15" customHeight="1">
      <c r="A382" s="69" t="s">
        <v>160</v>
      </c>
      <c r="B382" s="71">
        <v>33</v>
      </c>
      <c r="C382" s="71">
        <v>15</v>
      </c>
      <c r="D382" s="69" t="str">
        <f t="shared" si="0"/>
        <v>C.33.15</v>
      </c>
      <c r="E382" s="7" t="s">
        <v>442</v>
      </c>
      <c r="F382" s="69" t="s">
        <v>88</v>
      </c>
      <c r="G382" s="72"/>
      <c r="H382" s="72"/>
      <c r="I382" s="72"/>
      <c r="J382" s="70"/>
      <c r="K382" s="72"/>
      <c r="L382" s="7"/>
      <c r="M382" s="307"/>
      <c r="N382" s="307"/>
      <c r="O382" s="307"/>
      <c r="P382" s="307"/>
      <c r="Q382" s="307"/>
      <c r="R382" s="307"/>
      <c r="S382" s="307"/>
      <c r="T382" s="307"/>
      <c r="U382" s="307"/>
      <c r="V382" s="307"/>
      <c r="W382" s="307"/>
      <c r="X382" s="307"/>
      <c r="Y382" s="307"/>
      <c r="Z382" s="307"/>
      <c r="AA382" s="308"/>
      <c r="AB382" s="308"/>
      <c r="AC382" s="308"/>
      <c r="AD382" s="308"/>
      <c r="AE382" s="308"/>
      <c r="AF382" s="308"/>
    </row>
    <row r="383" spans="1:32" ht="15" customHeight="1">
      <c r="A383" s="69" t="s">
        <v>160</v>
      </c>
      <c r="B383" s="69">
        <v>33</v>
      </c>
      <c r="C383" s="69">
        <v>15</v>
      </c>
      <c r="D383" s="69" t="str">
        <f t="shared" si="0"/>
        <v>C.33.15</v>
      </c>
      <c r="E383" s="7" t="s">
        <v>442</v>
      </c>
      <c r="F383" s="69" t="s">
        <v>222</v>
      </c>
      <c r="G383" s="73" t="s">
        <v>410</v>
      </c>
      <c r="H383" s="14">
        <v>3</v>
      </c>
      <c r="I383" s="14">
        <v>3</v>
      </c>
      <c r="J383" s="69" t="str">
        <f t="shared" ref="J383:J385" si="12">CONCATENATE(H383,".",I383,".")</f>
        <v>3.3.</v>
      </c>
      <c r="K383" s="74" t="s">
        <v>411</v>
      </c>
      <c r="L383" s="15" t="s">
        <v>10</v>
      </c>
      <c r="AA383" s="308"/>
      <c r="AB383" s="308"/>
      <c r="AC383" s="308"/>
      <c r="AD383" s="308"/>
      <c r="AE383" s="308"/>
      <c r="AF383" s="308"/>
    </row>
    <row r="384" spans="1:32" ht="15" customHeight="1">
      <c r="A384" s="69" t="s">
        <v>160</v>
      </c>
      <c r="B384" s="69">
        <v>33</v>
      </c>
      <c r="C384" s="69">
        <v>15</v>
      </c>
      <c r="D384" s="69" t="str">
        <f t="shared" si="0"/>
        <v>C.33.15</v>
      </c>
      <c r="E384" s="7" t="s">
        <v>442</v>
      </c>
      <c r="F384" s="69" t="s">
        <v>222</v>
      </c>
      <c r="G384" s="73" t="s">
        <v>443</v>
      </c>
      <c r="H384" s="14">
        <v>6</v>
      </c>
      <c r="I384" s="14">
        <v>9</v>
      </c>
      <c r="J384" s="69" t="str">
        <f t="shared" si="12"/>
        <v>6.9.</v>
      </c>
      <c r="K384" s="74" t="s">
        <v>444</v>
      </c>
      <c r="L384" s="15" t="s">
        <v>10</v>
      </c>
      <c r="AA384" s="308"/>
      <c r="AB384" s="308"/>
      <c r="AC384" s="308"/>
      <c r="AD384" s="308"/>
      <c r="AE384" s="308"/>
      <c r="AF384" s="308"/>
    </row>
    <row r="385" spans="1:32" ht="15" customHeight="1">
      <c r="A385" s="69" t="s">
        <v>160</v>
      </c>
      <c r="B385" s="69">
        <v>33</v>
      </c>
      <c r="C385" s="69">
        <v>15</v>
      </c>
      <c r="D385" s="69" t="str">
        <f t="shared" si="0"/>
        <v>C.33.15</v>
      </c>
      <c r="E385" s="7" t="s">
        <v>442</v>
      </c>
      <c r="F385" s="69" t="s">
        <v>222</v>
      </c>
      <c r="G385" s="73" t="s">
        <v>445</v>
      </c>
      <c r="H385" s="14">
        <v>6</v>
      </c>
      <c r="I385" s="14">
        <v>12</v>
      </c>
      <c r="J385" s="69" t="str">
        <f t="shared" si="12"/>
        <v>6.12.</v>
      </c>
      <c r="K385" s="74" t="s">
        <v>446</v>
      </c>
      <c r="L385" s="15" t="s">
        <v>10</v>
      </c>
      <c r="AA385" s="308"/>
      <c r="AB385" s="308"/>
      <c r="AC385" s="308"/>
      <c r="AD385" s="308"/>
      <c r="AE385" s="308"/>
      <c r="AF385" s="308"/>
    </row>
    <row r="386" spans="1:32" ht="15" customHeight="1">
      <c r="A386" s="69" t="s">
        <v>160</v>
      </c>
      <c r="B386" s="71">
        <v>33</v>
      </c>
      <c r="C386" s="71">
        <v>16</v>
      </c>
      <c r="D386" s="69" t="str">
        <f t="shared" si="0"/>
        <v>C.33.16</v>
      </c>
      <c r="E386" s="7" t="s">
        <v>447</v>
      </c>
      <c r="F386" s="69" t="s">
        <v>88</v>
      </c>
      <c r="G386" s="72"/>
      <c r="H386" s="72"/>
      <c r="I386" s="72"/>
      <c r="J386" s="70"/>
      <c r="K386" s="72"/>
      <c r="L386" s="7"/>
      <c r="M386" s="307"/>
      <c r="N386" s="307"/>
      <c r="O386" s="307"/>
      <c r="P386" s="307"/>
      <c r="Q386" s="307"/>
      <c r="R386" s="307"/>
      <c r="S386" s="307"/>
      <c r="T386" s="307"/>
      <c r="U386" s="307"/>
      <c r="V386" s="307"/>
      <c r="W386" s="307"/>
      <c r="X386" s="307"/>
      <c r="Y386" s="307"/>
      <c r="Z386" s="307"/>
      <c r="AA386" s="308"/>
      <c r="AB386" s="308"/>
      <c r="AC386" s="308"/>
      <c r="AD386" s="308"/>
      <c r="AE386" s="308"/>
      <c r="AF386" s="308"/>
    </row>
    <row r="387" spans="1:32" ht="15" customHeight="1">
      <c r="A387" s="69" t="s">
        <v>160</v>
      </c>
      <c r="B387" s="71">
        <v>33</v>
      </c>
      <c r="C387" s="71">
        <v>17</v>
      </c>
      <c r="D387" s="69" t="str">
        <f t="shared" si="0"/>
        <v>C.33.17</v>
      </c>
      <c r="E387" s="7" t="s">
        <v>448</v>
      </c>
      <c r="F387" s="69" t="s">
        <v>88</v>
      </c>
      <c r="G387" s="72"/>
      <c r="H387" s="72"/>
      <c r="I387" s="72"/>
      <c r="J387" s="70"/>
      <c r="K387" s="72"/>
      <c r="L387" s="7"/>
      <c r="M387" s="307"/>
      <c r="N387" s="307"/>
      <c r="O387" s="307"/>
      <c r="P387" s="307"/>
      <c r="Q387" s="307"/>
      <c r="R387" s="307"/>
      <c r="S387" s="307"/>
      <c r="T387" s="307"/>
      <c r="U387" s="307"/>
      <c r="V387" s="307"/>
      <c r="W387" s="307"/>
      <c r="X387" s="307"/>
      <c r="Y387" s="307"/>
      <c r="Z387" s="307"/>
      <c r="AA387" s="308"/>
      <c r="AB387" s="308"/>
      <c r="AC387" s="308"/>
      <c r="AD387" s="308"/>
      <c r="AE387" s="308"/>
      <c r="AF387" s="308"/>
    </row>
    <row r="388" spans="1:32" ht="15" customHeight="1">
      <c r="A388" s="69" t="s">
        <v>160</v>
      </c>
      <c r="B388" s="69">
        <v>33</v>
      </c>
      <c r="C388" s="69">
        <v>17</v>
      </c>
      <c r="D388" s="69" t="str">
        <f t="shared" si="0"/>
        <v>C.33.17</v>
      </c>
      <c r="E388" s="7" t="s">
        <v>448</v>
      </c>
      <c r="F388" s="69" t="s">
        <v>222</v>
      </c>
      <c r="G388" s="73" t="s">
        <v>410</v>
      </c>
      <c r="H388" s="14">
        <v>3</v>
      </c>
      <c r="I388" s="14">
        <v>3</v>
      </c>
      <c r="J388" s="69" t="str">
        <f>CONCATENATE(H388,".",I388,".")</f>
        <v>3.3.</v>
      </c>
      <c r="K388" s="74" t="s">
        <v>411</v>
      </c>
      <c r="L388" s="15" t="s">
        <v>10</v>
      </c>
      <c r="AA388" s="308"/>
      <c r="AB388" s="308"/>
      <c r="AC388" s="308"/>
      <c r="AD388" s="308"/>
      <c r="AE388" s="308"/>
      <c r="AF388" s="308"/>
    </row>
    <row r="389" spans="1:32" ht="15" customHeight="1">
      <c r="A389" s="69" t="s">
        <v>160</v>
      </c>
      <c r="B389" s="71">
        <v>33</v>
      </c>
      <c r="C389" s="71">
        <v>19</v>
      </c>
      <c r="D389" s="69" t="str">
        <f t="shared" si="0"/>
        <v>C.33.19</v>
      </c>
      <c r="E389" s="7" t="s">
        <v>449</v>
      </c>
      <c r="F389" s="69" t="s">
        <v>88</v>
      </c>
      <c r="G389" s="72"/>
      <c r="H389" s="72"/>
      <c r="I389" s="72"/>
      <c r="J389" s="70"/>
      <c r="K389" s="72"/>
      <c r="L389" s="7"/>
      <c r="M389" s="307"/>
      <c r="N389" s="307"/>
      <c r="O389" s="307"/>
      <c r="P389" s="307"/>
      <c r="Q389" s="307"/>
      <c r="R389" s="307"/>
      <c r="S389" s="307"/>
      <c r="T389" s="307"/>
      <c r="U389" s="307"/>
      <c r="V389" s="307"/>
      <c r="W389" s="307"/>
      <c r="X389" s="307"/>
      <c r="Y389" s="307"/>
      <c r="Z389" s="307"/>
      <c r="AA389" s="308"/>
      <c r="AB389" s="308"/>
      <c r="AC389" s="308"/>
      <c r="AD389" s="308"/>
      <c r="AE389" s="308"/>
      <c r="AF389" s="308"/>
    </row>
    <row r="390" spans="1:32" ht="15" customHeight="1">
      <c r="A390" s="69" t="s">
        <v>160</v>
      </c>
      <c r="B390" s="71">
        <v>33</v>
      </c>
      <c r="C390" s="71">
        <v>20</v>
      </c>
      <c r="D390" s="69" t="str">
        <f t="shared" si="0"/>
        <v>C.33.20</v>
      </c>
      <c r="E390" s="7" t="s">
        <v>450</v>
      </c>
      <c r="F390" s="69" t="s">
        <v>88</v>
      </c>
      <c r="G390" s="72"/>
      <c r="H390" s="72"/>
      <c r="I390" s="72"/>
      <c r="J390" s="70"/>
      <c r="K390" s="72"/>
      <c r="L390" s="7"/>
      <c r="M390" s="307"/>
      <c r="N390" s="307"/>
      <c r="O390" s="307"/>
      <c r="P390" s="307"/>
      <c r="Q390" s="307"/>
      <c r="R390" s="307"/>
      <c r="S390" s="307"/>
      <c r="T390" s="307"/>
      <c r="U390" s="307"/>
      <c r="V390" s="307"/>
      <c r="W390" s="307"/>
      <c r="X390" s="307"/>
      <c r="Y390" s="307"/>
      <c r="Z390" s="307"/>
      <c r="AA390" s="308"/>
      <c r="AB390" s="308"/>
      <c r="AC390" s="308"/>
      <c r="AD390" s="308"/>
      <c r="AE390" s="308"/>
      <c r="AF390" s="308"/>
    </row>
    <row r="391" spans="1:32" ht="15" customHeight="1">
      <c r="A391" s="69" t="s">
        <v>220</v>
      </c>
      <c r="B391" s="69" t="s">
        <v>220</v>
      </c>
      <c r="C391" s="69">
        <v>6</v>
      </c>
      <c r="D391" s="69" t="s">
        <v>451</v>
      </c>
      <c r="E391" s="69" t="s">
        <v>452</v>
      </c>
      <c r="F391" s="69" t="s">
        <v>222</v>
      </c>
      <c r="G391" s="73" t="s">
        <v>453</v>
      </c>
      <c r="H391" s="14">
        <v>2</v>
      </c>
      <c r="I391" s="14">
        <v>1</v>
      </c>
      <c r="J391" s="69" t="str">
        <f t="shared" ref="J391:J405" si="13">CONCATENATE(H391,".",I391,".")</f>
        <v>2.1.</v>
      </c>
      <c r="K391" s="14" t="s">
        <v>454</v>
      </c>
      <c r="L391" s="75" t="s">
        <v>10</v>
      </c>
      <c r="M391" s="307"/>
      <c r="N391" s="307"/>
      <c r="O391" s="307"/>
      <c r="P391" s="307"/>
      <c r="Q391" s="307"/>
      <c r="R391" s="307"/>
      <c r="S391" s="307"/>
      <c r="T391" s="307"/>
      <c r="U391" s="307"/>
      <c r="V391" s="307"/>
      <c r="W391" s="307"/>
      <c r="X391" s="307"/>
      <c r="Y391" s="307"/>
      <c r="Z391" s="307"/>
      <c r="AA391" s="308"/>
      <c r="AB391" s="308"/>
      <c r="AC391" s="308"/>
      <c r="AD391" s="308"/>
      <c r="AE391" s="308"/>
      <c r="AF391" s="308"/>
    </row>
    <row r="392" spans="1:32" ht="14.25" customHeight="1">
      <c r="A392" s="69" t="s">
        <v>455</v>
      </c>
      <c r="B392" s="69">
        <v>35</v>
      </c>
      <c r="C392" s="69">
        <v>11</v>
      </c>
      <c r="D392" s="69" t="str">
        <f t="shared" ref="D392:D854" si="14">CONCATENATE(A392,".",B392,".",C392)</f>
        <v>D.35.11</v>
      </c>
      <c r="E392" s="7" t="s">
        <v>456</v>
      </c>
      <c r="F392" s="69" t="s">
        <v>222</v>
      </c>
      <c r="G392" s="73" t="s">
        <v>457</v>
      </c>
      <c r="H392" s="14">
        <v>4</v>
      </c>
      <c r="I392" s="14">
        <v>1</v>
      </c>
      <c r="J392" s="69" t="str">
        <f t="shared" si="13"/>
        <v>4.1.</v>
      </c>
      <c r="K392" s="74" t="s">
        <v>458</v>
      </c>
      <c r="L392" s="15" t="s">
        <v>10</v>
      </c>
      <c r="AA392" s="308"/>
      <c r="AB392" s="308"/>
      <c r="AC392" s="308"/>
      <c r="AD392" s="308"/>
      <c r="AE392" s="308"/>
      <c r="AF392" s="308"/>
    </row>
    <row r="393" spans="1:32" ht="15" customHeight="1">
      <c r="A393" s="69" t="s">
        <v>455</v>
      </c>
      <c r="B393" s="69">
        <v>35</v>
      </c>
      <c r="C393" s="69">
        <v>11</v>
      </c>
      <c r="D393" s="69" t="str">
        <f t="shared" si="14"/>
        <v>D.35.11</v>
      </c>
      <c r="E393" s="7" t="s">
        <v>456</v>
      </c>
      <c r="F393" s="69" t="s">
        <v>222</v>
      </c>
      <c r="G393" s="73" t="s">
        <v>459</v>
      </c>
      <c r="H393" s="14">
        <v>4</v>
      </c>
      <c r="I393" s="14">
        <v>2</v>
      </c>
      <c r="J393" s="69" t="str">
        <f t="shared" si="13"/>
        <v>4.2.</v>
      </c>
      <c r="K393" s="74" t="s">
        <v>460</v>
      </c>
      <c r="L393" s="15" t="s">
        <v>10</v>
      </c>
      <c r="AA393" s="308"/>
      <c r="AB393" s="308"/>
      <c r="AC393" s="308"/>
      <c r="AD393" s="308"/>
      <c r="AE393" s="308"/>
      <c r="AF393" s="308"/>
    </row>
    <row r="394" spans="1:32" ht="15" customHeight="1">
      <c r="A394" s="69" t="s">
        <v>455</v>
      </c>
      <c r="B394" s="69">
        <v>35</v>
      </c>
      <c r="C394" s="69">
        <v>11</v>
      </c>
      <c r="D394" s="69" t="str">
        <f t="shared" si="14"/>
        <v>D.35.11</v>
      </c>
      <c r="E394" s="7" t="s">
        <v>456</v>
      </c>
      <c r="F394" s="69" t="s">
        <v>222</v>
      </c>
      <c r="G394" s="73" t="s">
        <v>461</v>
      </c>
      <c r="H394" s="14">
        <v>4</v>
      </c>
      <c r="I394" s="14">
        <v>3</v>
      </c>
      <c r="J394" s="69" t="str">
        <f t="shared" si="13"/>
        <v>4.3.</v>
      </c>
      <c r="K394" s="74" t="s">
        <v>462</v>
      </c>
      <c r="L394" s="15" t="s">
        <v>10</v>
      </c>
      <c r="AA394" s="308"/>
      <c r="AB394" s="308"/>
      <c r="AC394" s="308"/>
      <c r="AD394" s="308"/>
      <c r="AE394" s="308"/>
      <c r="AF394" s="308"/>
    </row>
    <row r="395" spans="1:32" ht="15" customHeight="1">
      <c r="A395" s="69" t="s">
        <v>455</v>
      </c>
      <c r="B395" s="69">
        <v>35</v>
      </c>
      <c r="C395" s="69">
        <v>11</v>
      </c>
      <c r="D395" s="69" t="str">
        <f t="shared" si="14"/>
        <v>D.35.11</v>
      </c>
      <c r="E395" s="7" t="s">
        <v>456</v>
      </c>
      <c r="F395" s="69" t="s">
        <v>222</v>
      </c>
      <c r="G395" s="73" t="s">
        <v>463</v>
      </c>
      <c r="H395" s="14">
        <v>4</v>
      </c>
      <c r="I395" s="14">
        <v>4</v>
      </c>
      <c r="J395" s="69" t="str">
        <f t="shared" si="13"/>
        <v>4.4.</v>
      </c>
      <c r="K395" s="74" t="s">
        <v>464</v>
      </c>
      <c r="L395" s="15" t="s">
        <v>10</v>
      </c>
      <c r="AA395" s="308"/>
      <c r="AB395" s="308"/>
      <c r="AC395" s="308"/>
      <c r="AD395" s="308"/>
      <c r="AE395" s="308"/>
      <c r="AF395" s="308"/>
    </row>
    <row r="396" spans="1:32" ht="15" customHeight="1">
      <c r="A396" s="69" t="s">
        <v>455</v>
      </c>
      <c r="B396" s="69">
        <v>35</v>
      </c>
      <c r="C396" s="69">
        <v>11</v>
      </c>
      <c r="D396" s="69" t="str">
        <f t="shared" si="14"/>
        <v>D.35.11</v>
      </c>
      <c r="E396" s="7" t="s">
        <v>456</v>
      </c>
      <c r="F396" s="69" t="s">
        <v>222</v>
      </c>
      <c r="G396" s="73" t="s">
        <v>465</v>
      </c>
      <c r="H396" s="14">
        <v>4</v>
      </c>
      <c r="I396" s="14">
        <v>5</v>
      </c>
      <c r="J396" s="69" t="str">
        <f t="shared" si="13"/>
        <v>4.5.</v>
      </c>
      <c r="K396" s="74" t="s">
        <v>466</v>
      </c>
      <c r="L396" s="15" t="s">
        <v>10</v>
      </c>
      <c r="AA396" s="308"/>
      <c r="AB396" s="308"/>
      <c r="AC396" s="308"/>
      <c r="AD396" s="308"/>
      <c r="AE396" s="308"/>
      <c r="AF396" s="308"/>
    </row>
    <row r="397" spans="1:32" ht="15" customHeight="1">
      <c r="A397" s="69" t="s">
        <v>455</v>
      </c>
      <c r="B397" s="69">
        <v>35</v>
      </c>
      <c r="C397" s="69">
        <v>11</v>
      </c>
      <c r="D397" s="69" t="str">
        <f t="shared" si="14"/>
        <v>D.35.11</v>
      </c>
      <c r="E397" s="7" t="s">
        <v>456</v>
      </c>
      <c r="F397" s="69" t="s">
        <v>222</v>
      </c>
      <c r="G397" s="73" t="s">
        <v>467</v>
      </c>
      <c r="H397" s="14">
        <v>4</v>
      </c>
      <c r="I397" s="14">
        <v>6</v>
      </c>
      <c r="J397" s="69" t="str">
        <f t="shared" si="13"/>
        <v>4.6.</v>
      </c>
      <c r="K397" s="74" t="s">
        <v>468</v>
      </c>
      <c r="L397" s="15" t="s">
        <v>10</v>
      </c>
      <c r="AA397" s="308"/>
      <c r="AB397" s="308"/>
      <c r="AC397" s="308"/>
      <c r="AD397" s="308"/>
      <c r="AE397" s="308"/>
      <c r="AF397" s="308"/>
    </row>
    <row r="398" spans="1:32" ht="15" customHeight="1">
      <c r="A398" s="69" t="s">
        <v>455</v>
      </c>
      <c r="B398" s="69">
        <v>35</v>
      </c>
      <c r="C398" s="69">
        <v>11</v>
      </c>
      <c r="D398" s="69" t="str">
        <f t="shared" si="14"/>
        <v>D.35.11</v>
      </c>
      <c r="E398" s="7" t="s">
        <v>456</v>
      </c>
      <c r="F398" s="69" t="s">
        <v>222</v>
      </c>
      <c r="G398" s="73" t="s">
        <v>469</v>
      </c>
      <c r="H398" s="14">
        <v>4</v>
      </c>
      <c r="I398" s="14">
        <v>7</v>
      </c>
      <c r="J398" s="69" t="str">
        <f t="shared" si="13"/>
        <v>4.7.</v>
      </c>
      <c r="K398" s="74" t="s">
        <v>470</v>
      </c>
      <c r="L398" s="15" t="s">
        <v>10</v>
      </c>
      <c r="AA398" s="308"/>
      <c r="AB398" s="308"/>
      <c r="AC398" s="308"/>
      <c r="AD398" s="308"/>
      <c r="AE398" s="308"/>
      <c r="AF398" s="308"/>
    </row>
    <row r="399" spans="1:32" ht="15" customHeight="1">
      <c r="A399" s="69" t="s">
        <v>455</v>
      </c>
      <c r="B399" s="69">
        <v>35</v>
      </c>
      <c r="C399" s="69">
        <v>11</v>
      </c>
      <c r="D399" s="69" t="str">
        <f t="shared" si="14"/>
        <v>D.35.11</v>
      </c>
      <c r="E399" s="7" t="s">
        <v>456</v>
      </c>
      <c r="F399" s="69" t="s">
        <v>222</v>
      </c>
      <c r="G399" s="73" t="s">
        <v>471</v>
      </c>
      <c r="H399" s="14">
        <v>4</v>
      </c>
      <c r="I399" s="14">
        <v>8</v>
      </c>
      <c r="J399" s="69" t="str">
        <f t="shared" si="13"/>
        <v>4.8.</v>
      </c>
      <c r="K399" s="14" t="s">
        <v>472</v>
      </c>
      <c r="L399" s="15" t="s">
        <v>10</v>
      </c>
      <c r="AA399" s="308"/>
      <c r="AB399" s="308"/>
      <c r="AC399" s="308"/>
      <c r="AD399" s="308"/>
      <c r="AE399" s="308"/>
      <c r="AF399" s="308"/>
    </row>
    <row r="400" spans="1:32" ht="15" customHeight="1">
      <c r="A400" s="69" t="s">
        <v>455</v>
      </c>
      <c r="B400" s="69">
        <v>35</v>
      </c>
      <c r="C400" s="69">
        <v>11</v>
      </c>
      <c r="D400" s="69" t="str">
        <f t="shared" si="14"/>
        <v>D.35.11</v>
      </c>
      <c r="E400" s="7" t="s">
        <v>456</v>
      </c>
      <c r="F400" s="69" t="s">
        <v>222</v>
      </c>
      <c r="G400" s="73" t="s">
        <v>473</v>
      </c>
      <c r="H400" s="14">
        <v>4</v>
      </c>
      <c r="I400" s="14">
        <v>17</v>
      </c>
      <c r="J400" s="69" t="str">
        <f t="shared" si="13"/>
        <v>4.17.</v>
      </c>
      <c r="K400" s="74" t="s">
        <v>474</v>
      </c>
      <c r="L400" s="15" t="s">
        <v>10</v>
      </c>
      <c r="AA400" s="308"/>
      <c r="AB400" s="308"/>
      <c r="AC400" s="308"/>
      <c r="AD400" s="308"/>
      <c r="AE400" s="308"/>
      <c r="AF400" s="308"/>
    </row>
    <row r="401" spans="1:32" ht="15" customHeight="1">
      <c r="A401" s="69" t="s">
        <v>455</v>
      </c>
      <c r="B401" s="69">
        <v>35</v>
      </c>
      <c r="C401" s="69">
        <v>11</v>
      </c>
      <c r="D401" s="69" t="str">
        <f t="shared" si="14"/>
        <v>D.35.11</v>
      </c>
      <c r="E401" s="7" t="s">
        <v>456</v>
      </c>
      <c r="F401" s="69" t="s">
        <v>222</v>
      </c>
      <c r="G401" s="73" t="s">
        <v>475</v>
      </c>
      <c r="H401" s="14">
        <v>4</v>
      </c>
      <c r="I401" s="14">
        <v>18</v>
      </c>
      <c r="J401" s="69" t="str">
        <f t="shared" si="13"/>
        <v>4.18.</v>
      </c>
      <c r="K401" s="74" t="s">
        <v>476</v>
      </c>
      <c r="L401" s="15" t="s">
        <v>10</v>
      </c>
      <c r="AA401" s="308"/>
      <c r="AB401" s="308"/>
      <c r="AC401" s="308"/>
      <c r="AD401" s="308"/>
      <c r="AE401" s="308"/>
      <c r="AF401" s="308"/>
    </row>
    <row r="402" spans="1:32" ht="15" customHeight="1">
      <c r="A402" s="69" t="s">
        <v>455</v>
      </c>
      <c r="B402" s="69">
        <v>35</v>
      </c>
      <c r="C402" s="69">
        <v>11</v>
      </c>
      <c r="D402" s="69" t="str">
        <f t="shared" si="14"/>
        <v>D.35.11</v>
      </c>
      <c r="E402" s="7" t="s">
        <v>456</v>
      </c>
      <c r="F402" s="69" t="s">
        <v>222</v>
      </c>
      <c r="G402" s="73" t="s">
        <v>477</v>
      </c>
      <c r="H402" s="14">
        <v>4</v>
      </c>
      <c r="I402" s="14">
        <v>19</v>
      </c>
      <c r="J402" s="69" t="str">
        <f t="shared" si="13"/>
        <v>4.19.</v>
      </c>
      <c r="K402" s="74" t="s">
        <v>478</v>
      </c>
      <c r="L402" s="15" t="s">
        <v>10</v>
      </c>
      <c r="AA402" s="308"/>
      <c r="AB402" s="308"/>
      <c r="AC402" s="308"/>
      <c r="AD402" s="308"/>
      <c r="AE402" s="308"/>
      <c r="AF402" s="308"/>
    </row>
    <row r="403" spans="1:32" ht="15" customHeight="1">
      <c r="A403" s="69" t="s">
        <v>455</v>
      </c>
      <c r="B403" s="69">
        <v>35</v>
      </c>
      <c r="C403" s="69">
        <v>11</v>
      </c>
      <c r="D403" s="69" t="str">
        <f t="shared" si="14"/>
        <v>D.35.11</v>
      </c>
      <c r="E403" s="7" t="s">
        <v>456</v>
      </c>
      <c r="F403" s="69" t="s">
        <v>222</v>
      </c>
      <c r="G403" s="73" t="s">
        <v>479</v>
      </c>
      <c r="H403" s="14">
        <v>4</v>
      </c>
      <c r="I403" s="14">
        <v>20</v>
      </c>
      <c r="J403" s="69" t="str">
        <f t="shared" si="13"/>
        <v>4.20.</v>
      </c>
      <c r="K403" s="74" t="s">
        <v>480</v>
      </c>
      <c r="L403" s="15" t="s">
        <v>10</v>
      </c>
      <c r="AA403" s="308"/>
      <c r="AB403" s="308"/>
      <c r="AC403" s="308"/>
      <c r="AD403" s="308"/>
      <c r="AE403" s="308"/>
      <c r="AF403" s="308"/>
    </row>
    <row r="404" spans="1:32" ht="15" customHeight="1">
      <c r="A404" s="69" t="s">
        <v>455</v>
      </c>
      <c r="B404" s="69">
        <v>35</v>
      </c>
      <c r="C404" s="69">
        <v>12</v>
      </c>
      <c r="D404" s="69" t="str">
        <f t="shared" si="14"/>
        <v>D.35.12</v>
      </c>
      <c r="E404" s="7" t="s">
        <v>481</v>
      </c>
      <c r="F404" s="69" t="s">
        <v>222</v>
      </c>
      <c r="G404" s="73" t="s">
        <v>482</v>
      </c>
      <c r="H404" s="14">
        <v>4</v>
      </c>
      <c r="I404" s="14">
        <v>9</v>
      </c>
      <c r="J404" s="69" t="str">
        <f t="shared" si="13"/>
        <v>4.9.</v>
      </c>
      <c r="K404" s="74" t="s">
        <v>483</v>
      </c>
      <c r="L404" s="15" t="s">
        <v>10</v>
      </c>
      <c r="AA404" s="308"/>
      <c r="AB404" s="308"/>
      <c r="AC404" s="308"/>
      <c r="AD404" s="308"/>
      <c r="AE404" s="308"/>
      <c r="AF404" s="308"/>
    </row>
    <row r="405" spans="1:32" ht="15" customHeight="1">
      <c r="A405" s="69" t="s">
        <v>455</v>
      </c>
      <c r="B405" s="69">
        <v>35</v>
      </c>
      <c r="C405" s="69">
        <v>13</v>
      </c>
      <c r="D405" s="69" t="str">
        <f t="shared" si="14"/>
        <v>D.35.13</v>
      </c>
      <c r="E405" s="7" t="s">
        <v>484</v>
      </c>
      <c r="F405" s="69" t="s">
        <v>222</v>
      </c>
      <c r="G405" s="73" t="s">
        <v>482</v>
      </c>
      <c r="H405" s="14">
        <v>4</v>
      </c>
      <c r="I405" s="14">
        <v>9</v>
      </c>
      <c r="J405" s="69" t="str">
        <f t="shared" si="13"/>
        <v>4.9.</v>
      </c>
      <c r="K405" s="74" t="s">
        <v>483</v>
      </c>
      <c r="L405" s="15" t="s">
        <v>10</v>
      </c>
      <c r="AA405" s="308"/>
      <c r="AB405" s="308"/>
      <c r="AC405" s="308"/>
      <c r="AD405" s="308"/>
      <c r="AE405" s="308"/>
      <c r="AF405" s="308"/>
    </row>
    <row r="406" spans="1:32" ht="14.25" customHeight="1">
      <c r="A406" s="69" t="s">
        <v>455</v>
      </c>
      <c r="B406" s="71">
        <v>35</v>
      </c>
      <c r="C406" s="71">
        <v>14</v>
      </c>
      <c r="D406" s="69" t="str">
        <f t="shared" si="14"/>
        <v>D.35.14</v>
      </c>
      <c r="E406" s="7" t="s">
        <v>485</v>
      </c>
      <c r="F406" s="69" t="s">
        <v>88</v>
      </c>
      <c r="G406" s="72"/>
      <c r="H406" s="72"/>
      <c r="I406" s="72"/>
      <c r="J406" s="70"/>
      <c r="K406" s="72"/>
      <c r="L406" s="7"/>
      <c r="M406" s="307"/>
      <c r="N406" s="307"/>
      <c r="O406" s="307"/>
      <c r="P406" s="307"/>
      <c r="Q406" s="307"/>
      <c r="R406" s="307"/>
      <c r="S406" s="307"/>
      <c r="T406" s="307"/>
      <c r="U406" s="307"/>
      <c r="V406" s="307"/>
      <c r="W406" s="307"/>
      <c r="X406" s="307"/>
      <c r="Y406" s="307"/>
      <c r="Z406" s="307"/>
      <c r="AA406" s="308"/>
      <c r="AB406" s="308"/>
      <c r="AC406" s="308"/>
      <c r="AD406" s="308"/>
      <c r="AE406" s="308"/>
      <c r="AF406" s="308"/>
    </row>
    <row r="407" spans="1:32" ht="15" customHeight="1">
      <c r="A407" s="69" t="s">
        <v>455</v>
      </c>
      <c r="B407" s="71">
        <v>35</v>
      </c>
      <c r="C407" s="71">
        <v>15</v>
      </c>
      <c r="D407" s="69" t="str">
        <f t="shared" si="14"/>
        <v>D.35.15</v>
      </c>
      <c r="E407" s="7" t="s">
        <v>486</v>
      </c>
      <c r="F407" s="69" t="s">
        <v>88</v>
      </c>
      <c r="G407" s="72"/>
      <c r="H407" s="72"/>
      <c r="I407" s="72"/>
      <c r="J407" s="70"/>
      <c r="K407" s="72"/>
      <c r="L407" s="7"/>
      <c r="M407" s="307"/>
      <c r="N407" s="307"/>
      <c r="O407" s="307"/>
      <c r="P407" s="307"/>
      <c r="Q407" s="307"/>
      <c r="R407" s="307"/>
      <c r="S407" s="307"/>
      <c r="T407" s="307"/>
      <c r="U407" s="307"/>
      <c r="V407" s="307"/>
      <c r="W407" s="307"/>
      <c r="X407" s="307"/>
      <c r="Y407" s="307"/>
      <c r="Z407" s="307"/>
      <c r="AA407" s="308"/>
      <c r="AB407" s="308"/>
      <c r="AC407" s="308"/>
      <c r="AD407" s="308"/>
      <c r="AE407" s="308"/>
      <c r="AF407" s="308"/>
    </row>
    <row r="408" spans="1:32" ht="15" customHeight="1">
      <c r="A408" s="69" t="s">
        <v>455</v>
      </c>
      <c r="B408" s="71">
        <v>35</v>
      </c>
      <c r="C408" s="71">
        <v>16</v>
      </c>
      <c r="D408" s="69" t="str">
        <f t="shared" si="14"/>
        <v>D.35.16</v>
      </c>
      <c r="E408" s="7" t="s">
        <v>487</v>
      </c>
      <c r="F408" s="69" t="s">
        <v>88</v>
      </c>
      <c r="G408" s="72"/>
      <c r="H408" s="72"/>
      <c r="I408" s="72"/>
      <c r="J408" s="70"/>
      <c r="K408" s="72"/>
      <c r="L408" s="7"/>
      <c r="M408" s="307"/>
      <c r="N408" s="307"/>
      <c r="O408" s="307"/>
      <c r="P408" s="307"/>
      <c r="Q408" s="307"/>
      <c r="R408" s="307"/>
      <c r="S408" s="307"/>
      <c r="T408" s="307"/>
      <c r="U408" s="307"/>
      <c r="V408" s="307"/>
      <c r="W408" s="307"/>
      <c r="X408" s="307"/>
      <c r="Y408" s="307"/>
      <c r="Z408" s="307"/>
      <c r="AA408" s="308"/>
      <c r="AB408" s="308"/>
      <c r="AC408" s="308"/>
      <c r="AD408" s="308"/>
      <c r="AE408" s="308"/>
      <c r="AF408" s="308"/>
    </row>
    <row r="409" spans="1:32" ht="15" customHeight="1">
      <c r="A409" s="69" t="s">
        <v>455</v>
      </c>
      <c r="B409" s="71">
        <v>35</v>
      </c>
      <c r="C409" s="71">
        <v>17</v>
      </c>
      <c r="D409" s="69" t="str">
        <f t="shared" si="14"/>
        <v>D.35.17</v>
      </c>
      <c r="E409" s="7" t="s">
        <v>488</v>
      </c>
      <c r="F409" s="69" t="s">
        <v>88</v>
      </c>
      <c r="G409" s="72"/>
      <c r="H409" s="72"/>
      <c r="I409" s="72"/>
      <c r="J409" s="70"/>
      <c r="K409" s="72"/>
      <c r="L409" s="7"/>
      <c r="M409" s="307"/>
      <c r="N409" s="307"/>
      <c r="O409" s="307"/>
      <c r="P409" s="307"/>
      <c r="Q409" s="307"/>
      <c r="R409" s="307"/>
      <c r="S409" s="307"/>
      <c r="T409" s="307"/>
      <c r="U409" s="307"/>
      <c r="V409" s="307"/>
      <c r="W409" s="307"/>
      <c r="X409" s="307"/>
      <c r="Y409" s="307"/>
      <c r="Z409" s="307"/>
      <c r="AA409" s="308"/>
      <c r="AB409" s="308"/>
      <c r="AC409" s="308"/>
      <c r="AD409" s="308"/>
      <c r="AE409" s="308"/>
      <c r="AF409" s="308"/>
    </row>
    <row r="410" spans="1:32" ht="15" customHeight="1">
      <c r="A410" s="69" t="s">
        <v>455</v>
      </c>
      <c r="B410" s="71">
        <v>35</v>
      </c>
      <c r="C410" s="71">
        <v>18</v>
      </c>
      <c r="D410" s="69" t="str">
        <f t="shared" si="14"/>
        <v>D.35.18</v>
      </c>
      <c r="E410" s="7" t="s">
        <v>489</v>
      </c>
      <c r="F410" s="69" t="s">
        <v>88</v>
      </c>
      <c r="G410" s="72"/>
      <c r="H410" s="72"/>
      <c r="I410" s="72"/>
      <c r="J410" s="70"/>
      <c r="K410" s="72"/>
      <c r="L410" s="7"/>
      <c r="M410" s="307"/>
      <c r="N410" s="307"/>
      <c r="O410" s="307"/>
      <c r="P410" s="307"/>
      <c r="Q410" s="307"/>
      <c r="R410" s="307"/>
      <c r="S410" s="307"/>
      <c r="T410" s="307"/>
      <c r="U410" s="307"/>
      <c r="V410" s="307"/>
      <c r="W410" s="307"/>
      <c r="X410" s="307"/>
      <c r="Y410" s="307"/>
      <c r="Z410" s="307"/>
      <c r="AA410" s="308"/>
      <c r="AB410" s="308"/>
      <c r="AC410" s="308"/>
      <c r="AD410" s="308"/>
      <c r="AE410" s="308"/>
      <c r="AF410" s="308"/>
    </row>
    <row r="411" spans="1:32" ht="15" customHeight="1">
      <c r="A411" s="69" t="s">
        <v>455</v>
      </c>
      <c r="B411" s="71">
        <v>35</v>
      </c>
      <c r="C411" s="71">
        <v>19</v>
      </c>
      <c r="D411" s="69" t="str">
        <f t="shared" si="14"/>
        <v>D.35.19</v>
      </c>
      <c r="E411" s="7" t="s">
        <v>490</v>
      </c>
      <c r="F411" s="69" t="s">
        <v>88</v>
      </c>
      <c r="G411" s="72"/>
      <c r="H411" s="72"/>
      <c r="I411" s="72"/>
      <c r="J411" s="70"/>
      <c r="K411" s="72"/>
      <c r="L411" s="7"/>
      <c r="M411" s="307"/>
      <c r="N411" s="307"/>
      <c r="O411" s="307"/>
      <c r="P411" s="307"/>
      <c r="Q411" s="307"/>
      <c r="R411" s="307"/>
      <c r="S411" s="307"/>
      <c r="T411" s="307"/>
      <c r="U411" s="307"/>
      <c r="V411" s="307"/>
      <c r="W411" s="307"/>
      <c r="X411" s="307"/>
      <c r="Y411" s="307"/>
      <c r="Z411" s="307"/>
      <c r="AA411" s="308"/>
      <c r="AB411" s="308"/>
      <c r="AC411" s="308"/>
      <c r="AD411" s="308"/>
      <c r="AE411" s="308"/>
      <c r="AF411" s="308"/>
    </row>
    <row r="412" spans="1:32" ht="15" customHeight="1">
      <c r="A412" s="69" t="s">
        <v>455</v>
      </c>
      <c r="B412" s="69">
        <v>35</v>
      </c>
      <c r="C412" s="69">
        <v>21</v>
      </c>
      <c r="D412" s="69" t="str">
        <f t="shared" si="14"/>
        <v>D.35.21</v>
      </c>
      <c r="E412" s="7" t="s">
        <v>491</v>
      </c>
      <c r="F412" s="69" t="s">
        <v>222</v>
      </c>
      <c r="G412" s="73" t="s">
        <v>492</v>
      </c>
      <c r="H412" s="14">
        <v>4</v>
      </c>
      <c r="I412" s="14">
        <v>13</v>
      </c>
      <c r="J412" s="69" t="str">
        <f t="shared" ref="J412:J413" si="15">CONCATENATE(H412,".",I412,".")</f>
        <v>4.13.</v>
      </c>
      <c r="K412" s="14" t="s">
        <v>493</v>
      </c>
      <c r="L412" s="15" t="s">
        <v>10</v>
      </c>
      <c r="AA412" s="308"/>
      <c r="AB412" s="308"/>
      <c r="AC412" s="308"/>
      <c r="AD412" s="308"/>
      <c r="AE412" s="308"/>
      <c r="AF412" s="308"/>
    </row>
    <row r="413" spans="1:32" ht="15" customHeight="1">
      <c r="A413" s="69" t="s">
        <v>455</v>
      </c>
      <c r="B413" s="69">
        <v>35</v>
      </c>
      <c r="C413" s="69">
        <v>22</v>
      </c>
      <c r="D413" s="69" t="str">
        <f t="shared" si="14"/>
        <v>D.35.22</v>
      </c>
      <c r="E413" s="7" t="s">
        <v>494</v>
      </c>
      <c r="F413" s="69" t="s">
        <v>222</v>
      </c>
      <c r="G413" s="73" t="s">
        <v>495</v>
      </c>
      <c r="H413" s="14">
        <v>4</v>
      </c>
      <c r="I413" s="14">
        <v>14</v>
      </c>
      <c r="J413" s="69" t="str">
        <f t="shared" si="15"/>
        <v>4.14.</v>
      </c>
      <c r="K413" s="74" t="s">
        <v>496</v>
      </c>
      <c r="L413" s="15" t="s">
        <v>10</v>
      </c>
      <c r="AA413" s="308"/>
      <c r="AB413" s="308"/>
      <c r="AC413" s="308"/>
      <c r="AD413" s="308"/>
      <c r="AE413" s="308"/>
      <c r="AF413" s="308"/>
    </row>
    <row r="414" spans="1:32" ht="14.25" customHeight="1">
      <c r="A414" s="69" t="s">
        <v>455</v>
      </c>
      <c r="B414" s="71">
        <v>35</v>
      </c>
      <c r="C414" s="71">
        <v>23</v>
      </c>
      <c r="D414" s="69" t="str">
        <f t="shared" si="14"/>
        <v>D.35.23</v>
      </c>
      <c r="E414" s="7" t="s">
        <v>497</v>
      </c>
      <c r="F414" s="69" t="s">
        <v>88</v>
      </c>
      <c r="G414" s="72"/>
      <c r="H414" s="72"/>
      <c r="I414" s="72"/>
      <c r="J414" s="70"/>
      <c r="K414" s="72"/>
      <c r="L414" s="7"/>
      <c r="M414" s="307"/>
      <c r="N414" s="307"/>
      <c r="O414" s="307"/>
      <c r="P414" s="307"/>
      <c r="Q414" s="307"/>
      <c r="R414" s="307"/>
      <c r="S414" s="307"/>
      <c r="T414" s="307"/>
      <c r="U414" s="307"/>
      <c r="V414" s="307"/>
      <c r="W414" s="307"/>
      <c r="X414" s="307"/>
      <c r="Y414" s="307"/>
      <c r="Z414" s="307"/>
      <c r="AA414" s="308"/>
      <c r="AB414" s="308"/>
      <c r="AC414" s="308"/>
      <c r="AD414" s="308"/>
      <c r="AE414" s="308"/>
      <c r="AF414" s="308"/>
    </row>
    <row r="415" spans="1:32" ht="15" customHeight="1">
      <c r="A415" s="69" t="s">
        <v>455</v>
      </c>
      <c r="B415" s="69">
        <v>35</v>
      </c>
      <c r="C415" s="69">
        <v>30</v>
      </c>
      <c r="D415" s="69" t="str">
        <f t="shared" si="14"/>
        <v>D.35.30</v>
      </c>
      <c r="E415" s="7" t="s">
        <v>498</v>
      </c>
      <c r="F415" s="69" t="s">
        <v>222</v>
      </c>
      <c r="G415" s="73" t="s">
        <v>499</v>
      </c>
      <c r="H415" s="14">
        <v>4</v>
      </c>
      <c r="I415" s="14">
        <v>15</v>
      </c>
      <c r="J415" s="69" t="str">
        <f t="shared" ref="J415:J431" si="16">CONCATENATE(H415,".",I415,".")</f>
        <v>4.15.</v>
      </c>
      <c r="K415" s="14" t="s">
        <v>500</v>
      </c>
      <c r="L415" s="15" t="s">
        <v>10</v>
      </c>
      <c r="AA415" s="308"/>
      <c r="AB415" s="308"/>
      <c r="AC415" s="308"/>
      <c r="AD415" s="308"/>
      <c r="AE415" s="308"/>
      <c r="AF415" s="308"/>
    </row>
    <row r="416" spans="1:32" ht="14.25" customHeight="1">
      <c r="A416" s="69" t="s">
        <v>455</v>
      </c>
      <c r="B416" s="69">
        <v>35</v>
      </c>
      <c r="C416" s="69">
        <v>30</v>
      </c>
      <c r="D416" s="69" t="str">
        <f t="shared" si="14"/>
        <v>D.35.30</v>
      </c>
      <c r="E416" s="7" t="s">
        <v>498</v>
      </c>
      <c r="F416" s="69" t="s">
        <v>222</v>
      </c>
      <c r="G416" s="73" t="s">
        <v>501</v>
      </c>
      <c r="H416" s="14">
        <v>4</v>
      </c>
      <c r="I416" s="14">
        <v>16</v>
      </c>
      <c r="J416" s="69" t="str">
        <f t="shared" si="16"/>
        <v>4.16.</v>
      </c>
      <c r="K416" s="74" t="s">
        <v>502</v>
      </c>
      <c r="L416" s="15" t="s">
        <v>10</v>
      </c>
      <c r="AA416" s="308"/>
      <c r="AB416" s="308"/>
      <c r="AC416" s="308"/>
      <c r="AD416" s="308"/>
      <c r="AE416" s="308"/>
      <c r="AF416" s="308"/>
    </row>
    <row r="417" spans="1:32" ht="15" customHeight="1">
      <c r="A417" s="69" t="s">
        <v>455</v>
      </c>
      <c r="B417" s="69">
        <v>35</v>
      </c>
      <c r="C417" s="69">
        <v>30</v>
      </c>
      <c r="D417" s="69" t="str">
        <f t="shared" si="14"/>
        <v>D.35.30</v>
      </c>
      <c r="E417" s="7" t="s">
        <v>498</v>
      </c>
      <c r="F417" s="69" t="s">
        <v>222</v>
      </c>
      <c r="G417" s="73" t="s">
        <v>473</v>
      </c>
      <c r="H417" s="14">
        <v>4</v>
      </c>
      <c r="I417" s="14">
        <v>17</v>
      </c>
      <c r="J417" s="69" t="str">
        <f t="shared" si="16"/>
        <v>4.17.</v>
      </c>
      <c r="K417" s="74" t="s">
        <v>474</v>
      </c>
      <c r="L417" s="15" t="s">
        <v>10</v>
      </c>
      <c r="AA417" s="308"/>
      <c r="AB417" s="308"/>
      <c r="AC417" s="308"/>
      <c r="AD417" s="308"/>
      <c r="AE417" s="308"/>
      <c r="AF417" s="308"/>
    </row>
    <row r="418" spans="1:32" ht="15" customHeight="1">
      <c r="A418" s="69" t="s">
        <v>455</v>
      </c>
      <c r="B418" s="69">
        <v>35</v>
      </c>
      <c r="C418" s="69">
        <v>30</v>
      </c>
      <c r="D418" s="69" t="str">
        <f t="shared" si="14"/>
        <v>D.35.30</v>
      </c>
      <c r="E418" s="7" t="s">
        <v>498</v>
      </c>
      <c r="F418" s="69" t="s">
        <v>222</v>
      </c>
      <c r="G418" s="73" t="s">
        <v>475</v>
      </c>
      <c r="H418" s="14">
        <v>4</v>
      </c>
      <c r="I418" s="14">
        <v>18</v>
      </c>
      <c r="J418" s="69" t="str">
        <f t="shared" si="16"/>
        <v>4.18.</v>
      </c>
      <c r="K418" s="74" t="s">
        <v>476</v>
      </c>
      <c r="L418" s="15" t="s">
        <v>10</v>
      </c>
      <c r="AA418" s="308"/>
      <c r="AB418" s="308"/>
      <c r="AC418" s="308"/>
      <c r="AD418" s="308"/>
      <c r="AE418" s="308"/>
      <c r="AF418" s="308"/>
    </row>
    <row r="419" spans="1:32" ht="15" customHeight="1">
      <c r="A419" s="69" t="s">
        <v>455</v>
      </c>
      <c r="B419" s="69">
        <v>35</v>
      </c>
      <c r="C419" s="69">
        <v>30</v>
      </c>
      <c r="D419" s="69" t="str">
        <f t="shared" si="14"/>
        <v>D.35.30</v>
      </c>
      <c r="E419" s="7" t="s">
        <v>498</v>
      </c>
      <c r="F419" s="69" t="s">
        <v>222</v>
      </c>
      <c r="G419" s="73" t="s">
        <v>477</v>
      </c>
      <c r="H419" s="14">
        <v>4</v>
      </c>
      <c r="I419" s="14">
        <v>19</v>
      </c>
      <c r="J419" s="69" t="str">
        <f t="shared" si="16"/>
        <v>4.19.</v>
      </c>
      <c r="K419" s="74" t="s">
        <v>478</v>
      </c>
      <c r="L419" s="15" t="s">
        <v>10</v>
      </c>
      <c r="AA419" s="308"/>
      <c r="AB419" s="308"/>
      <c r="AC419" s="308"/>
      <c r="AD419" s="308"/>
      <c r="AE419" s="308"/>
      <c r="AF419" s="308"/>
    </row>
    <row r="420" spans="1:32" ht="15" customHeight="1">
      <c r="A420" s="69" t="s">
        <v>455</v>
      </c>
      <c r="B420" s="69">
        <v>35</v>
      </c>
      <c r="C420" s="69">
        <v>30</v>
      </c>
      <c r="D420" s="69" t="str">
        <f t="shared" si="14"/>
        <v>D.35.30</v>
      </c>
      <c r="E420" s="7" t="s">
        <v>498</v>
      </c>
      <c r="F420" s="69" t="s">
        <v>222</v>
      </c>
      <c r="G420" s="73" t="s">
        <v>479</v>
      </c>
      <c r="H420" s="14">
        <v>4</v>
      </c>
      <c r="I420" s="14">
        <v>20</v>
      </c>
      <c r="J420" s="69" t="str">
        <f t="shared" si="16"/>
        <v>4.20.</v>
      </c>
      <c r="K420" s="74" t="s">
        <v>480</v>
      </c>
      <c r="L420" s="15" t="s">
        <v>10</v>
      </c>
      <c r="AA420" s="308"/>
      <c r="AB420" s="308"/>
      <c r="AC420" s="308"/>
      <c r="AD420" s="308"/>
      <c r="AE420" s="308"/>
      <c r="AF420" s="308"/>
    </row>
    <row r="421" spans="1:32" ht="15" customHeight="1">
      <c r="A421" s="69" t="s">
        <v>455</v>
      </c>
      <c r="B421" s="69">
        <v>35</v>
      </c>
      <c r="C421" s="69">
        <v>30</v>
      </c>
      <c r="D421" s="69" t="str">
        <f t="shared" si="14"/>
        <v>D.35.30</v>
      </c>
      <c r="E421" s="7" t="s">
        <v>498</v>
      </c>
      <c r="F421" s="69" t="s">
        <v>222</v>
      </c>
      <c r="G421" s="73" t="s">
        <v>503</v>
      </c>
      <c r="H421" s="14">
        <v>4</v>
      </c>
      <c r="I421" s="14">
        <v>21</v>
      </c>
      <c r="J421" s="69" t="str">
        <f t="shared" si="16"/>
        <v>4.21.</v>
      </c>
      <c r="K421" s="14" t="s">
        <v>504</v>
      </c>
      <c r="L421" s="15" t="s">
        <v>10</v>
      </c>
      <c r="AA421" s="308"/>
      <c r="AB421" s="308"/>
      <c r="AC421" s="308"/>
      <c r="AD421" s="308"/>
      <c r="AE421" s="308"/>
      <c r="AF421" s="308"/>
    </row>
    <row r="422" spans="1:32" ht="15" customHeight="1">
      <c r="A422" s="69" t="s">
        <v>455</v>
      </c>
      <c r="B422" s="69">
        <v>35</v>
      </c>
      <c r="C422" s="69">
        <v>30</v>
      </c>
      <c r="D422" s="69" t="str">
        <f t="shared" si="14"/>
        <v>D.35.30</v>
      </c>
      <c r="E422" s="7" t="s">
        <v>498</v>
      </c>
      <c r="F422" s="69" t="s">
        <v>222</v>
      </c>
      <c r="G422" s="73" t="s">
        <v>505</v>
      </c>
      <c r="H422" s="14">
        <v>4</v>
      </c>
      <c r="I422" s="14">
        <v>22</v>
      </c>
      <c r="J422" s="69" t="str">
        <f t="shared" si="16"/>
        <v>4.22.</v>
      </c>
      <c r="K422" s="14" t="s">
        <v>506</v>
      </c>
      <c r="L422" s="15" t="s">
        <v>10</v>
      </c>
      <c r="AA422" s="308"/>
      <c r="AB422" s="308"/>
      <c r="AC422" s="308"/>
      <c r="AD422" s="308"/>
      <c r="AE422" s="308"/>
      <c r="AF422" s="308"/>
    </row>
    <row r="423" spans="1:32" ht="15" customHeight="1">
      <c r="A423" s="69" t="s">
        <v>455</v>
      </c>
      <c r="B423" s="69">
        <v>35</v>
      </c>
      <c r="C423" s="69">
        <v>30</v>
      </c>
      <c r="D423" s="69" t="str">
        <f t="shared" si="14"/>
        <v>D.35.30</v>
      </c>
      <c r="E423" s="7" t="s">
        <v>498</v>
      </c>
      <c r="F423" s="69" t="s">
        <v>222</v>
      </c>
      <c r="G423" s="73" t="s">
        <v>507</v>
      </c>
      <c r="H423" s="14">
        <v>4</v>
      </c>
      <c r="I423" s="14">
        <v>23</v>
      </c>
      <c r="J423" s="69" t="str">
        <f t="shared" si="16"/>
        <v>4.23.</v>
      </c>
      <c r="K423" s="14" t="s">
        <v>508</v>
      </c>
      <c r="L423" s="15" t="s">
        <v>10</v>
      </c>
      <c r="AA423" s="308"/>
      <c r="AB423" s="308"/>
      <c r="AC423" s="308"/>
      <c r="AD423" s="308"/>
      <c r="AE423" s="308"/>
      <c r="AF423" s="308"/>
    </row>
    <row r="424" spans="1:32" ht="15" customHeight="1">
      <c r="A424" s="69" t="s">
        <v>455</v>
      </c>
      <c r="B424" s="69">
        <v>35</v>
      </c>
      <c r="C424" s="69">
        <v>30</v>
      </c>
      <c r="D424" s="69" t="str">
        <f t="shared" si="14"/>
        <v>D.35.30</v>
      </c>
      <c r="E424" s="7" t="s">
        <v>498</v>
      </c>
      <c r="F424" s="69" t="s">
        <v>222</v>
      </c>
      <c r="G424" s="73" t="s">
        <v>509</v>
      </c>
      <c r="H424" s="14">
        <v>4</v>
      </c>
      <c r="I424" s="14">
        <v>24</v>
      </c>
      <c r="J424" s="69" t="str">
        <f t="shared" si="16"/>
        <v>4.24.</v>
      </c>
      <c r="K424" s="14" t="s">
        <v>510</v>
      </c>
      <c r="L424" s="15" t="s">
        <v>10</v>
      </c>
      <c r="AA424" s="308"/>
      <c r="AB424" s="308"/>
      <c r="AC424" s="308"/>
      <c r="AD424" s="308"/>
      <c r="AE424" s="308"/>
      <c r="AF424" s="308"/>
    </row>
    <row r="425" spans="1:32" ht="15" customHeight="1">
      <c r="A425" s="69" t="s">
        <v>455</v>
      </c>
      <c r="B425" s="69">
        <v>35</v>
      </c>
      <c r="C425" s="69">
        <v>30</v>
      </c>
      <c r="D425" s="69" t="str">
        <f t="shared" si="14"/>
        <v>D.35.30</v>
      </c>
      <c r="E425" s="7" t="s">
        <v>498</v>
      </c>
      <c r="F425" s="69" t="s">
        <v>222</v>
      </c>
      <c r="G425" s="73" t="s">
        <v>511</v>
      </c>
      <c r="H425" s="14">
        <v>4</v>
      </c>
      <c r="I425" s="14">
        <v>25</v>
      </c>
      <c r="J425" s="69" t="str">
        <f t="shared" si="16"/>
        <v>4.25.</v>
      </c>
      <c r="K425" s="14" t="s">
        <v>512</v>
      </c>
      <c r="L425" s="15" t="s">
        <v>513</v>
      </c>
      <c r="AA425" s="308"/>
      <c r="AB425" s="308"/>
      <c r="AC425" s="308"/>
      <c r="AD425" s="308"/>
      <c r="AE425" s="308"/>
      <c r="AF425" s="308"/>
    </row>
    <row r="426" spans="1:32" ht="15" customHeight="1">
      <c r="A426" s="69" t="s">
        <v>514</v>
      </c>
      <c r="B426" s="69">
        <v>36</v>
      </c>
      <c r="C426" s="69" t="s">
        <v>515</v>
      </c>
      <c r="D426" s="69" t="str">
        <f t="shared" si="14"/>
        <v>E.36.OO</v>
      </c>
      <c r="E426" s="76" t="s">
        <v>516</v>
      </c>
      <c r="F426" s="69" t="s">
        <v>222</v>
      </c>
      <c r="G426" s="73" t="s">
        <v>517</v>
      </c>
      <c r="H426" s="14">
        <v>5</v>
      </c>
      <c r="I426" s="14">
        <v>1</v>
      </c>
      <c r="J426" s="76" t="str">
        <f t="shared" si="16"/>
        <v>5.1.</v>
      </c>
      <c r="K426" s="74" t="s">
        <v>518</v>
      </c>
      <c r="L426" s="77" t="s">
        <v>513</v>
      </c>
      <c r="M426" s="310"/>
      <c r="N426" s="310"/>
      <c r="O426" s="310"/>
      <c r="P426" s="310"/>
      <c r="Q426" s="310"/>
      <c r="R426" s="310"/>
      <c r="S426" s="310"/>
      <c r="T426" s="310"/>
      <c r="U426" s="310"/>
      <c r="V426" s="310"/>
      <c r="W426" s="310"/>
      <c r="X426" s="310"/>
      <c r="Y426" s="310"/>
      <c r="Z426" s="310"/>
      <c r="AA426" s="310"/>
      <c r="AB426" s="308"/>
      <c r="AC426" s="308"/>
      <c r="AD426" s="308"/>
      <c r="AE426" s="308"/>
      <c r="AF426" s="308"/>
    </row>
    <row r="427" spans="1:32" ht="15" customHeight="1">
      <c r="A427" s="69" t="s">
        <v>514</v>
      </c>
      <c r="B427" s="69">
        <v>36</v>
      </c>
      <c r="C427" s="69" t="s">
        <v>515</v>
      </c>
      <c r="D427" s="69" t="str">
        <f t="shared" si="14"/>
        <v>E.36.OO</v>
      </c>
      <c r="E427" s="76" t="s">
        <v>516</v>
      </c>
      <c r="F427" s="69" t="s">
        <v>222</v>
      </c>
      <c r="G427" s="73" t="s">
        <v>519</v>
      </c>
      <c r="H427" s="14">
        <v>5</v>
      </c>
      <c r="I427" s="14">
        <v>2</v>
      </c>
      <c r="J427" s="69" t="str">
        <f t="shared" si="16"/>
        <v>5.2.</v>
      </c>
      <c r="K427" s="74" t="s">
        <v>520</v>
      </c>
      <c r="L427" s="77" t="s">
        <v>513</v>
      </c>
      <c r="M427" s="310"/>
      <c r="N427" s="310"/>
      <c r="O427" s="310"/>
      <c r="P427" s="310"/>
      <c r="Q427" s="310"/>
      <c r="R427" s="310"/>
      <c r="S427" s="310"/>
      <c r="T427" s="310"/>
      <c r="U427" s="310"/>
      <c r="V427" s="310"/>
      <c r="W427" s="310"/>
      <c r="X427" s="310"/>
      <c r="Y427" s="310"/>
      <c r="Z427" s="310"/>
      <c r="AA427" s="310"/>
      <c r="AB427" s="308"/>
      <c r="AC427" s="308"/>
      <c r="AD427" s="308"/>
      <c r="AE427" s="308"/>
      <c r="AF427" s="308"/>
    </row>
    <row r="428" spans="1:32" ht="15" customHeight="1">
      <c r="A428" s="69" t="s">
        <v>514</v>
      </c>
      <c r="B428" s="69">
        <v>37</v>
      </c>
      <c r="C428" s="69" t="s">
        <v>515</v>
      </c>
      <c r="D428" s="69" t="str">
        <f t="shared" si="14"/>
        <v>E.37.OO</v>
      </c>
      <c r="E428" s="7" t="s">
        <v>521</v>
      </c>
      <c r="F428" s="69" t="s">
        <v>222</v>
      </c>
      <c r="G428" s="73" t="s">
        <v>522</v>
      </c>
      <c r="H428" s="14">
        <v>5</v>
      </c>
      <c r="I428" s="14">
        <v>3</v>
      </c>
      <c r="J428" s="69" t="str">
        <f t="shared" si="16"/>
        <v>5.3.</v>
      </c>
      <c r="K428" s="74" t="s">
        <v>523</v>
      </c>
      <c r="L428" s="15" t="s">
        <v>513</v>
      </c>
      <c r="AA428" s="308"/>
      <c r="AB428" s="308"/>
      <c r="AC428" s="308"/>
      <c r="AD428" s="308"/>
      <c r="AE428" s="308"/>
      <c r="AF428" s="308"/>
    </row>
    <row r="429" spans="1:32" ht="14.25" customHeight="1">
      <c r="A429" s="69" t="s">
        <v>514</v>
      </c>
      <c r="B429" s="69">
        <v>37</v>
      </c>
      <c r="C429" s="69" t="s">
        <v>515</v>
      </c>
      <c r="D429" s="69" t="str">
        <f t="shared" si="14"/>
        <v>E.37.OO</v>
      </c>
      <c r="E429" s="7" t="s">
        <v>521</v>
      </c>
      <c r="F429" s="69" t="s">
        <v>222</v>
      </c>
      <c r="G429" s="73" t="s">
        <v>524</v>
      </c>
      <c r="H429" s="14">
        <v>5</v>
      </c>
      <c r="I429" s="14">
        <v>4</v>
      </c>
      <c r="J429" s="69" t="str">
        <f t="shared" si="16"/>
        <v>5.4.</v>
      </c>
      <c r="K429" s="14" t="s">
        <v>525</v>
      </c>
      <c r="L429" s="15" t="s">
        <v>513</v>
      </c>
      <c r="AA429" s="308"/>
      <c r="AB429" s="308"/>
      <c r="AC429" s="308"/>
      <c r="AD429" s="308"/>
      <c r="AE429" s="308"/>
      <c r="AF429" s="308"/>
    </row>
    <row r="430" spans="1:32" ht="15" customHeight="1">
      <c r="A430" s="69" t="s">
        <v>514</v>
      </c>
      <c r="B430" s="69">
        <v>37</v>
      </c>
      <c r="C430" s="69" t="s">
        <v>515</v>
      </c>
      <c r="D430" s="69" t="str">
        <f t="shared" si="14"/>
        <v>E.37.OO</v>
      </c>
      <c r="E430" s="7" t="s">
        <v>521</v>
      </c>
      <c r="F430" s="69" t="s">
        <v>222</v>
      </c>
      <c r="G430" s="73" t="s">
        <v>526</v>
      </c>
      <c r="H430" s="14">
        <v>5</v>
      </c>
      <c r="I430" s="14">
        <v>6</v>
      </c>
      <c r="J430" s="69" t="str">
        <f t="shared" si="16"/>
        <v>5.6.</v>
      </c>
      <c r="K430" s="74" t="s">
        <v>527</v>
      </c>
      <c r="L430" s="15" t="s">
        <v>513</v>
      </c>
      <c r="AA430" s="308"/>
      <c r="AB430" s="308"/>
      <c r="AC430" s="308"/>
      <c r="AD430" s="308"/>
      <c r="AE430" s="308"/>
      <c r="AF430" s="308"/>
    </row>
    <row r="431" spans="1:32" ht="15" customHeight="1">
      <c r="A431" s="69" t="s">
        <v>514</v>
      </c>
      <c r="B431" s="69">
        <v>38</v>
      </c>
      <c r="C431" s="69">
        <v>11</v>
      </c>
      <c r="D431" s="69" t="str">
        <f t="shared" si="14"/>
        <v>E.38.11</v>
      </c>
      <c r="E431" s="7" t="s">
        <v>528</v>
      </c>
      <c r="F431" s="69" t="s">
        <v>222</v>
      </c>
      <c r="G431" s="73" t="s">
        <v>529</v>
      </c>
      <c r="H431" s="14">
        <v>5</v>
      </c>
      <c r="I431" s="14">
        <v>5</v>
      </c>
      <c r="J431" s="69" t="str">
        <f t="shared" si="16"/>
        <v>5.5.</v>
      </c>
      <c r="K431" s="14" t="s">
        <v>530</v>
      </c>
      <c r="L431" s="15" t="s">
        <v>513</v>
      </c>
      <c r="AA431" s="308"/>
      <c r="AB431" s="308"/>
      <c r="AC431" s="308"/>
      <c r="AD431" s="308"/>
      <c r="AE431" s="308"/>
      <c r="AF431" s="308"/>
    </row>
    <row r="432" spans="1:32" ht="15" customHeight="1">
      <c r="A432" s="69" t="s">
        <v>514</v>
      </c>
      <c r="B432" s="71">
        <v>38</v>
      </c>
      <c r="C432" s="71">
        <v>12</v>
      </c>
      <c r="D432" s="69" t="str">
        <f t="shared" si="14"/>
        <v>E.38.12</v>
      </c>
      <c r="E432" s="7" t="s">
        <v>531</v>
      </c>
      <c r="F432" s="69" t="s">
        <v>88</v>
      </c>
      <c r="G432" s="72"/>
      <c r="H432" s="72"/>
      <c r="I432" s="72"/>
      <c r="J432" s="70"/>
      <c r="K432" s="72"/>
      <c r="L432" s="7"/>
      <c r="M432" s="307"/>
      <c r="N432" s="307"/>
      <c r="O432" s="307"/>
      <c r="P432" s="307"/>
      <c r="Q432" s="307"/>
      <c r="R432" s="307"/>
      <c r="S432" s="307"/>
      <c r="T432" s="307"/>
      <c r="U432" s="307"/>
      <c r="V432" s="307"/>
      <c r="W432" s="307"/>
      <c r="X432" s="307"/>
      <c r="Y432" s="307"/>
      <c r="Z432" s="307"/>
      <c r="AA432" s="308"/>
      <c r="AB432" s="308"/>
      <c r="AC432" s="308"/>
      <c r="AD432" s="308"/>
      <c r="AE432" s="308"/>
      <c r="AF432" s="308"/>
    </row>
    <row r="433" spans="1:32" ht="15" customHeight="1">
      <c r="A433" s="69" t="s">
        <v>514</v>
      </c>
      <c r="B433" s="69">
        <v>38</v>
      </c>
      <c r="C433" s="69">
        <v>21</v>
      </c>
      <c r="D433" s="69" t="str">
        <f t="shared" si="14"/>
        <v>E.38.21</v>
      </c>
      <c r="E433" s="7" t="s">
        <v>532</v>
      </c>
      <c r="F433" s="69" t="s">
        <v>222</v>
      </c>
      <c r="G433" s="73" t="s">
        <v>533</v>
      </c>
      <c r="H433" s="14">
        <v>5</v>
      </c>
      <c r="I433" s="14">
        <v>7</v>
      </c>
      <c r="J433" s="69" t="str">
        <f t="shared" ref="J433:J435" si="17">CONCATENATE(H433,".",I433,".")</f>
        <v>5.7.</v>
      </c>
      <c r="K433" s="74" t="s">
        <v>534</v>
      </c>
      <c r="L433" s="15" t="s">
        <v>513</v>
      </c>
      <c r="AA433" s="308"/>
      <c r="AB433" s="308"/>
      <c r="AC433" s="308"/>
      <c r="AD433" s="308"/>
      <c r="AE433" s="308"/>
      <c r="AF433" s="308"/>
    </row>
    <row r="434" spans="1:32" ht="15" customHeight="1">
      <c r="A434" s="69" t="s">
        <v>514</v>
      </c>
      <c r="B434" s="69">
        <v>38</v>
      </c>
      <c r="C434" s="69">
        <v>21</v>
      </c>
      <c r="D434" s="69" t="str">
        <f t="shared" si="14"/>
        <v>E.38.21</v>
      </c>
      <c r="E434" s="7" t="s">
        <v>532</v>
      </c>
      <c r="F434" s="69" t="s">
        <v>222</v>
      </c>
      <c r="G434" s="73" t="s">
        <v>535</v>
      </c>
      <c r="H434" s="14">
        <v>5</v>
      </c>
      <c r="I434" s="14">
        <v>8</v>
      </c>
      <c r="J434" s="69" t="str">
        <f t="shared" si="17"/>
        <v>5.8.</v>
      </c>
      <c r="K434" s="74" t="s">
        <v>536</v>
      </c>
      <c r="L434" s="15" t="s">
        <v>513</v>
      </c>
      <c r="AA434" s="308"/>
      <c r="AB434" s="308"/>
      <c r="AC434" s="308"/>
      <c r="AD434" s="308"/>
      <c r="AE434" s="308"/>
      <c r="AF434" s="308"/>
    </row>
    <row r="435" spans="1:32" ht="15" customHeight="1">
      <c r="A435" s="69" t="s">
        <v>514</v>
      </c>
      <c r="B435" s="69">
        <v>38</v>
      </c>
      <c r="C435" s="69">
        <v>21</v>
      </c>
      <c r="D435" s="69" t="str">
        <f t="shared" si="14"/>
        <v>E.38.21</v>
      </c>
      <c r="E435" s="7" t="s">
        <v>532</v>
      </c>
      <c r="F435" s="69" t="s">
        <v>222</v>
      </c>
      <c r="G435" s="73" t="s">
        <v>537</v>
      </c>
      <c r="H435" s="14">
        <v>5</v>
      </c>
      <c r="I435" s="14">
        <v>10</v>
      </c>
      <c r="J435" s="69" t="str">
        <f t="shared" si="17"/>
        <v>5.10.</v>
      </c>
      <c r="K435" s="14" t="s">
        <v>538</v>
      </c>
      <c r="L435" s="15" t="s">
        <v>513</v>
      </c>
      <c r="AA435" s="308"/>
      <c r="AB435" s="308"/>
      <c r="AC435" s="308"/>
      <c r="AD435" s="308"/>
      <c r="AE435" s="308"/>
      <c r="AF435" s="308"/>
    </row>
    <row r="436" spans="1:32" ht="15" customHeight="1">
      <c r="A436" s="69" t="s">
        <v>514</v>
      </c>
      <c r="B436" s="71">
        <v>38</v>
      </c>
      <c r="C436" s="71">
        <v>22</v>
      </c>
      <c r="D436" s="69" t="str">
        <f t="shared" si="14"/>
        <v>E.38.22</v>
      </c>
      <c r="E436" s="7" t="s">
        <v>539</v>
      </c>
      <c r="F436" s="69" t="s">
        <v>88</v>
      </c>
      <c r="G436" s="72"/>
      <c r="H436" s="72"/>
      <c r="I436" s="72"/>
      <c r="J436" s="70"/>
      <c r="K436" s="72"/>
      <c r="L436" s="7"/>
      <c r="M436" s="307"/>
      <c r="N436" s="307"/>
      <c r="O436" s="307"/>
      <c r="P436" s="307"/>
      <c r="Q436" s="307"/>
      <c r="R436" s="307"/>
      <c r="S436" s="307"/>
      <c r="T436" s="307"/>
      <c r="U436" s="307"/>
      <c r="V436" s="307"/>
      <c r="W436" s="307"/>
      <c r="X436" s="307"/>
      <c r="Y436" s="307"/>
      <c r="Z436" s="307"/>
      <c r="AA436" s="308"/>
      <c r="AB436" s="308"/>
      <c r="AC436" s="308"/>
      <c r="AD436" s="308"/>
      <c r="AE436" s="308"/>
      <c r="AF436" s="308"/>
    </row>
    <row r="437" spans="1:32" ht="14.25" customHeight="1">
      <c r="A437" s="69" t="s">
        <v>514</v>
      </c>
      <c r="B437" s="71">
        <v>38</v>
      </c>
      <c r="C437" s="71">
        <v>31</v>
      </c>
      <c r="D437" s="69" t="str">
        <f t="shared" si="14"/>
        <v>E.38.31</v>
      </c>
      <c r="E437" s="7" t="s">
        <v>540</v>
      </c>
      <c r="F437" s="69" t="s">
        <v>88</v>
      </c>
      <c r="G437" s="72"/>
      <c r="H437" s="72"/>
      <c r="I437" s="72"/>
      <c r="J437" s="70"/>
      <c r="K437" s="72"/>
      <c r="L437" s="7"/>
      <c r="M437" s="307"/>
      <c r="N437" s="307"/>
      <c r="O437" s="307"/>
      <c r="P437" s="307"/>
      <c r="Q437" s="307"/>
      <c r="R437" s="307"/>
      <c r="S437" s="307"/>
      <c r="T437" s="307"/>
      <c r="U437" s="307"/>
      <c r="V437" s="307"/>
      <c r="W437" s="307"/>
      <c r="X437" s="307"/>
      <c r="Y437" s="307"/>
      <c r="Z437" s="307"/>
      <c r="AA437" s="308"/>
      <c r="AB437" s="308"/>
      <c r="AC437" s="308"/>
      <c r="AD437" s="308"/>
      <c r="AE437" s="308"/>
      <c r="AF437" s="308"/>
    </row>
    <row r="438" spans="1:32" ht="15" customHeight="1">
      <c r="A438" s="69" t="s">
        <v>514</v>
      </c>
      <c r="B438" s="69">
        <v>38</v>
      </c>
      <c r="C438" s="69">
        <v>32</v>
      </c>
      <c r="D438" s="69" t="str">
        <f t="shared" si="14"/>
        <v>E.38.32</v>
      </c>
      <c r="E438" s="7" t="s">
        <v>541</v>
      </c>
      <c r="F438" s="69" t="s">
        <v>222</v>
      </c>
      <c r="G438" s="73" t="s">
        <v>378</v>
      </c>
      <c r="H438" s="14">
        <v>3</v>
      </c>
      <c r="I438" s="14">
        <v>4</v>
      </c>
      <c r="J438" s="69" t="str">
        <f t="shared" ref="J438:J445" si="18">CONCATENATE(H438,".",I438,".")</f>
        <v>3.4.</v>
      </c>
      <c r="K438" s="74" t="s">
        <v>379</v>
      </c>
      <c r="AA438" s="308"/>
      <c r="AB438" s="308"/>
      <c r="AC438" s="308"/>
      <c r="AD438" s="308"/>
      <c r="AE438" s="308"/>
      <c r="AF438" s="308"/>
    </row>
    <row r="439" spans="1:32" ht="14.25" customHeight="1">
      <c r="A439" s="69" t="s">
        <v>514</v>
      </c>
      <c r="B439" s="69">
        <v>38</v>
      </c>
      <c r="C439" s="69">
        <v>32</v>
      </c>
      <c r="D439" s="69" t="str">
        <f t="shared" si="14"/>
        <v>E.38.32</v>
      </c>
      <c r="E439" s="7" t="s">
        <v>541</v>
      </c>
      <c r="F439" s="69" t="s">
        <v>222</v>
      </c>
      <c r="G439" s="73" t="s">
        <v>542</v>
      </c>
      <c r="H439" s="14">
        <v>5</v>
      </c>
      <c r="I439" s="14">
        <v>9</v>
      </c>
      <c r="J439" s="69" t="str">
        <f t="shared" si="18"/>
        <v>5.9.</v>
      </c>
      <c r="K439" s="74" t="s">
        <v>543</v>
      </c>
      <c r="L439" s="15" t="s">
        <v>513</v>
      </c>
      <c r="AA439" s="308"/>
      <c r="AB439" s="308"/>
      <c r="AC439" s="308"/>
      <c r="AD439" s="308"/>
      <c r="AE439" s="308"/>
      <c r="AF439" s="308"/>
    </row>
    <row r="440" spans="1:32" ht="15" customHeight="1">
      <c r="A440" s="69" t="s">
        <v>514</v>
      </c>
      <c r="B440" s="69">
        <v>39</v>
      </c>
      <c r="C440" s="69" t="s">
        <v>515</v>
      </c>
      <c r="D440" s="69" t="str">
        <f t="shared" si="14"/>
        <v>E.39.OO</v>
      </c>
      <c r="E440" s="7" t="s">
        <v>544</v>
      </c>
      <c r="F440" s="69" t="s">
        <v>222</v>
      </c>
      <c r="G440" s="73" t="s">
        <v>545</v>
      </c>
      <c r="H440" s="14">
        <v>5</v>
      </c>
      <c r="I440" s="14">
        <v>12</v>
      </c>
      <c r="J440" s="69" t="str">
        <f t="shared" si="18"/>
        <v>5.12.</v>
      </c>
      <c r="K440" s="14" t="s">
        <v>546</v>
      </c>
      <c r="L440" s="15" t="s">
        <v>513</v>
      </c>
      <c r="AA440" s="308"/>
      <c r="AB440" s="308"/>
      <c r="AC440" s="308"/>
      <c r="AD440" s="308"/>
      <c r="AE440" s="308"/>
      <c r="AF440" s="308"/>
    </row>
    <row r="441" spans="1:32" ht="15" customHeight="1">
      <c r="A441" s="69" t="s">
        <v>547</v>
      </c>
      <c r="B441" s="69">
        <v>41</v>
      </c>
      <c r="C441" s="69" t="s">
        <v>220</v>
      </c>
      <c r="D441" s="69" t="str">
        <f t="shared" si="14"/>
        <v>F.41.-</v>
      </c>
      <c r="E441" s="7" t="s">
        <v>548</v>
      </c>
      <c r="F441" s="69" t="s">
        <v>222</v>
      </c>
      <c r="G441" s="73" t="s">
        <v>549</v>
      </c>
      <c r="H441" s="14">
        <v>7</v>
      </c>
      <c r="I441" s="14">
        <v>2</v>
      </c>
      <c r="J441" s="69" t="str">
        <f t="shared" si="18"/>
        <v>7.2.</v>
      </c>
      <c r="K441" s="74" t="s">
        <v>550</v>
      </c>
      <c r="L441" s="15" t="s">
        <v>10</v>
      </c>
      <c r="AA441" s="308"/>
      <c r="AB441" s="308"/>
      <c r="AC441" s="308"/>
      <c r="AD441" s="308"/>
      <c r="AE441" s="308"/>
      <c r="AF441" s="308"/>
    </row>
    <row r="442" spans="1:32" ht="15" customHeight="1">
      <c r="A442" s="69" t="s">
        <v>547</v>
      </c>
      <c r="B442" s="69">
        <v>41</v>
      </c>
      <c r="C442" s="69" t="s">
        <v>220</v>
      </c>
      <c r="D442" s="69" t="str">
        <f t="shared" si="14"/>
        <v>F.41.-</v>
      </c>
      <c r="E442" s="7" t="s">
        <v>548</v>
      </c>
      <c r="F442" s="69" t="s">
        <v>222</v>
      </c>
      <c r="G442" s="73" t="s">
        <v>549</v>
      </c>
      <c r="H442" s="14">
        <v>7</v>
      </c>
      <c r="I442" s="14">
        <v>2</v>
      </c>
      <c r="J442" s="69" t="str">
        <f t="shared" si="18"/>
        <v>7.2.</v>
      </c>
      <c r="K442" s="74" t="s">
        <v>550</v>
      </c>
      <c r="L442" s="15" t="s">
        <v>10</v>
      </c>
      <c r="AA442" s="308"/>
      <c r="AB442" s="308"/>
      <c r="AC442" s="308"/>
      <c r="AD442" s="308"/>
      <c r="AE442" s="308"/>
      <c r="AF442" s="308"/>
    </row>
    <row r="443" spans="1:32" ht="15" customHeight="1">
      <c r="A443" s="69" t="s">
        <v>547</v>
      </c>
      <c r="B443" s="69">
        <v>41</v>
      </c>
      <c r="C443" s="69" t="s">
        <v>220</v>
      </c>
      <c r="D443" s="69" t="str">
        <f t="shared" si="14"/>
        <v>F.41.-</v>
      </c>
      <c r="E443" s="7" t="s">
        <v>548</v>
      </c>
      <c r="F443" s="69" t="s">
        <v>222</v>
      </c>
      <c r="G443" s="73" t="s">
        <v>549</v>
      </c>
      <c r="H443" s="14">
        <v>7</v>
      </c>
      <c r="I443" s="14">
        <v>2</v>
      </c>
      <c r="J443" s="69" t="str">
        <f t="shared" si="18"/>
        <v>7.2.</v>
      </c>
      <c r="K443" s="74" t="s">
        <v>550</v>
      </c>
      <c r="L443" s="15" t="s">
        <v>10</v>
      </c>
      <c r="AA443" s="308"/>
      <c r="AB443" s="308"/>
      <c r="AC443" s="308"/>
      <c r="AD443" s="308"/>
      <c r="AE443" s="308"/>
      <c r="AF443" s="308"/>
    </row>
    <row r="444" spans="1:32" ht="15" customHeight="1">
      <c r="A444" s="69" t="s">
        <v>547</v>
      </c>
      <c r="B444" s="69">
        <v>41</v>
      </c>
      <c r="C444" s="69">
        <v>1</v>
      </c>
      <c r="D444" s="69" t="str">
        <f t="shared" si="14"/>
        <v>F.41.1</v>
      </c>
      <c r="E444" s="7" t="s">
        <v>551</v>
      </c>
      <c r="F444" s="69" t="s">
        <v>222</v>
      </c>
      <c r="G444" s="73" t="s">
        <v>552</v>
      </c>
      <c r="H444" s="14">
        <v>7</v>
      </c>
      <c r="I444" s="14">
        <v>1</v>
      </c>
      <c r="J444" s="69" t="str">
        <f t="shared" si="18"/>
        <v>7.1.</v>
      </c>
      <c r="K444" s="74" t="s">
        <v>553</v>
      </c>
      <c r="L444" s="15" t="s">
        <v>10</v>
      </c>
      <c r="AA444" s="308"/>
      <c r="AB444" s="308"/>
      <c r="AC444" s="308"/>
      <c r="AD444" s="308"/>
      <c r="AE444" s="308"/>
      <c r="AF444" s="308"/>
    </row>
    <row r="445" spans="1:32" ht="15" customHeight="1">
      <c r="A445" s="69" t="s">
        <v>547</v>
      </c>
      <c r="B445" s="69">
        <v>41</v>
      </c>
      <c r="C445" s="69">
        <v>1</v>
      </c>
      <c r="D445" s="69" t="str">
        <f t="shared" si="14"/>
        <v>F.41.1</v>
      </c>
      <c r="E445" s="7" t="s">
        <v>551</v>
      </c>
      <c r="F445" s="69" t="s">
        <v>222</v>
      </c>
      <c r="G445" s="73" t="s">
        <v>552</v>
      </c>
      <c r="H445" s="14">
        <v>7</v>
      </c>
      <c r="I445" s="14">
        <v>1</v>
      </c>
      <c r="J445" s="69" t="str">
        <f t="shared" si="18"/>
        <v>7.1.</v>
      </c>
      <c r="K445" s="74" t="s">
        <v>553</v>
      </c>
      <c r="L445" s="15" t="s">
        <v>10</v>
      </c>
      <c r="AA445" s="308"/>
      <c r="AB445" s="308"/>
      <c r="AC445" s="308"/>
      <c r="AD445" s="308"/>
      <c r="AE445" s="308"/>
      <c r="AF445" s="308"/>
    </row>
    <row r="446" spans="1:32" ht="15" customHeight="1">
      <c r="A446" s="69" t="s">
        <v>547</v>
      </c>
      <c r="B446" s="71">
        <v>41</v>
      </c>
      <c r="C446" s="71">
        <v>10</v>
      </c>
      <c r="D446" s="69" t="str">
        <f t="shared" si="14"/>
        <v>F.41.10</v>
      </c>
      <c r="E446" s="7" t="s">
        <v>551</v>
      </c>
      <c r="F446" s="69" t="s">
        <v>88</v>
      </c>
      <c r="G446" s="72"/>
      <c r="H446" s="72"/>
      <c r="I446" s="72"/>
      <c r="J446" s="70"/>
      <c r="K446" s="72"/>
      <c r="L446" s="7"/>
      <c r="M446" s="307"/>
      <c r="N446" s="307"/>
      <c r="O446" s="307"/>
      <c r="P446" s="307"/>
      <c r="Q446" s="307"/>
      <c r="R446" s="307"/>
      <c r="S446" s="307"/>
      <c r="T446" s="307"/>
      <c r="U446" s="307"/>
      <c r="V446" s="307"/>
      <c r="W446" s="307"/>
      <c r="X446" s="307"/>
      <c r="Y446" s="307"/>
      <c r="Z446" s="307"/>
      <c r="AA446" s="308"/>
      <c r="AB446" s="308"/>
      <c r="AC446" s="308"/>
      <c r="AD446" s="308"/>
      <c r="AE446" s="308"/>
      <c r="AF446" s="308"/>
    </row>
    <row r="447" spans="1:32" ht="14.25" customHeight="1">
      <c r="A447" s="69" t="s">
        <v>547</v>
      </c>
      <c r="B447" s="69">
        <v>41</v>
      </c>
      <c r="C447" s="69">
        <v>2</v>
      </c>
      <c r="D447" s="69" t="str">
        <f t="shared" si="14"/>
        <v>F.41.2</v>
      </c>
      <c r="E447" s="7" t="s">
        <v>548</v>
      </c>
      <c r="F447" s="69" t="s">
        <v>222</v>
      </c>
      <c r="G447" s="73" t="s">
        <v>552</v>
      </c>
      <c r="H447" s="14">
        <v>7</v>
      </c>
      <c r="I447" s="14">
        <v>1</v>
      </c>
      <c r="J447" s="69" t="str">
        <f t="shared" ref="J447:J449" si="19">CONCATENATE(H447,".",I447,".")</f>
        <v>7.1.</v>
      </c>
      <c r="K447" s="74" t="s">
        <v>553</v>
      </c>
      <c r="L447" s="15" t="s">
        <v>10</v>
      </c>
      <c r="AA447" s="308"/>
      <c r="AB447" s="308"/>
      <c r="AC447" s="308"/>
      <c r="AD447" s="308"/>
      <c r="AE447" s="308"/>
      <c r="AF447" s="308"/>
    </row>
    <row r="448" spans="1:32" ht="15" customHeight="1">
      <c r="A448" s="69" t="s">
        <v>547</v>
      </c>
      <c r="B448" s="69">
        <v>41</v>
      </c>
      <c r="C448" s="69">
        <v>2</v>
      </c>
      <c r="D448" s="69" t="str">
        <f t="shared" si="14"/>
        <v>F.41.2</v>
      </c>
      <c r="E448" s="7" t="s">
        <v>548</v>
      </c>
      <c r="F448" s="69" t="s">
        <v>222</v>
      </c>
      <c r="G448" s="73" t="s">
        <v>552</v>
      </c>
      <c r="H448" s="14">
        <v>7</v>
      </c>
      <c r="I448" s="14">
        <v>1</v>
      </c>
      <c r="J448" s="69" t="str">
        <f t="shared" si="19"/>
        <v>7.1.</v>
      </c>
      <c r="K448" s="74" t="s">
        <v>553</v>
      </c>
      <c r="L448" s="15" t="s">
        <v>10</v>
      </c>
      <c r="AA448" s="308"/>
      <c r="AB448" s="308"/>
      <c r="AC448" s="308"/>
      <c r="AD448" s="308"/>
      <c r="AE448" s="308"/>
      <c r="AF448" s="308"/>
    </row>
    <row r="449" spans="1:32" ht="15" customHeight="1">
      <c r="A449" s="69" t="s">
        <v>547</v>
      </c>
      <c r="B449" s="69">
        <v>41</v>
      </c>
      <c r="C449" s="69">
        <v>20</v>
      </c>
      <c r="D449" s="69" t="str">
        <f t="shared" si="14"/>
        <v>F.41.20</v>
      </c>
      <c r="E449" s="7" t="s">
        <v>548</v>
      </c>
      <c r="F449" s="69" t="s">
        <v>222</v>
      </c>
      <c r="G449" s="73" t="s">
        <v>554</v>
      </c>
      <c r="H449" s="14">
        <v>6</v>
      </c>
      <c r="I449" s="14">
        <v>17</v>
      </c>
      <c r="J449" s="69" t="str">
        <f t="shared" si="19"/>
        <v>6.17.</v>
      </c>
      <c r="K449" s="74" t="s">
        <v>555</v>
      </c>
      <c r="L449" s="15" t="s">
        <v>10</v>
      </c>
      <c r="AA449" s="308"/>
      <c r="AB449" s="308"/>
      <c r="AC449" s="308"/>
      <c r="AD449" s="308"/>
      <c r="AE449" s="308"/>
      <c r="AF449" s="308"/>
    </row>
    <row r="450" spans="1:32" ht="15" customHeight="1">
      <c r="A450" s="69" t="s">
        <v>547</v>
      </c>
      <c r="B450" s="71">
        <v>41</v>
      </c>
      <c r="C450" s="71">
        <v>21</v>
      </c>
      <c r="D450" s="69" t="str">
        <f t="shared" si="14"/>
        <v>F.41.21</v>
      </c>
      <c r="E450" s="7" t="s">
        <v>556</v>
      </c>
      <c r="F450" s="69" t="s">
        <v>88</v>
      </c>
      <c r="G450" s="72"/>
      <c r="H450" s="72"/>
      <c r="I450" s="72"/>
      <c r="J450" s="70"/>
      <c r="K450" s="72"/>
      <c r="L450" s="7"/>
      <c r="M450" s="307"/>
      <c r="N450" s="307"/>
      <c r="O450" s="307"/>
      <c r="P450" s="307"/>
      <c r="Q450" s="307"/>
      <c r="R450" s="307"/>
      <c r="S450" s="307"/>
      <c r="T450" s="307"/>
      <c r="U450" s="307"/>
      <c r="V450" s="307"/>
      <c r="W450" s="307"/>
      <c r="X450" s="307"/>
      <c r="Y450" s="307"/>
      <c r="Z450" s="307"/>
      <c r="AA450" s="308"/>
      <c r="AB450" s="308"/>
      <c r="AC450" s="308"/>
      <c r="AD450" s="308"/>
      <c r="AE450" s="308"/>
      <c r="AF450" s="308"/>
    </row>
    <row r="451" spans="1:32" ht="15" customHeight="1">
      <c r="A451" s="69" t="s">
        <v>547</v>
      </c>
      <c r="B451" s="71">
        <v>41</v>
      </c>
      <c r="C451" s="71">
        <v>22</v>
      </c>
      <c r="D451" s="69" t="str">
        <f t="shared" si="14"/>
        <v>F.41.22</v>
      </c>
      <c r="E451" s="7" t="s">
        <v>557</v>
      </c>
      <c r="F451" s="69" t="s">
        <v>88</v>
      </c>
      <c r="G451" s="72"/>
      <c r="H451" s="72"/>
      <c r="I451" s="72"/>
      <c r="J451" s="70"/>
      <c r="K451" s="72"/>
      <c r="L451" s="7"/>
      <c r="M451" s="307"/>
      <c r="N451" s="307"/>
      <c r="O451" s="307"/>
      <c r="P451" s="307"/>
      <c r="Q451" s="307"/>
      <c r="R451" s="307"/>
      <c r="S451" s="307"/>
      <c r="T451" s="307"/>
      <c r="U451" s="307"/>
      <c r="V451" s="307"/>
      <c r="W451" s="307"/>
      <c r="X451" s="307"/>
      <c r="Y451" s="307"/>
      <c r="Z451" s="307"/>
      <c r="AA451" s="308"/>
      <c r="AB451" s="308"/>
      <c r="AC451" s="308"/>
      <c r="AD451" s="308"/>
      <c r="AE451" s="308"/>
      <c r="AF451" s="308"/>
    </row>
    <row r="452" spans="1:32" ht="14.25" customHeight="1">
      <c r="A452" s="69" t="s">
        <v>547</v>
      </c>
      <c r="B452" s="69">
        <v>42</v>
      </c>
      <c r="C452" s="69" t="s">
        <v>220</v>
      </c>
      <c r="D452" s="69" t="str">
        <f t="shared" si="14"/>
        <v>F.42.-</v>
      </c>
      <c r="E452" s="7" t="s">
        <v>558</v>
      </c>
      <c r="F452" s="69" t="s">
        <v>222</v>
      </c>
      <c r="G452" s="73" t="s">
        <v>223</v>
      </c>
      <c r="H452" s="14">
        <v>7</v>
      </c>
      <c r="I452" s="14">
        <v>3</v>
      </c>
      <c r="J452" s="69" t="str">
        <f t="shared" ref="J452:J491" si="20">CONCATENATE(H452,".",I452,".")</f>
        <v>7.3.</v>
      </c>
      <c r="K452" s="74" t="s">
        <v>224</v>
      </c>
      <c r="L452" s="15" t="s">
        <v>10</v>
      </c>
      <c r="AA452" s="308"/>
      <c r="AB452" s="308"/>
      <c r="AC452" s="308"/>
      <c r="AD452" s="308"/>
      <c r="AE452" s="308"/>
      <c r="AF452" s="308"/>
    </row>
    <row r="453" spans="1:32" ht="15" customHeight="1">
      <c r="A453" s="69" t="s">
        <v>547</v>
      </c>
      <c r="B453" s="69">
        <v>42</v>
      </c>
      <c r="C453" s="69" t="s">
        <v>220</v>
      </c>
      <c r="D453" s="69" t="str">
        <f t="shared" si="14"/>
        <v>F.42.-</v>
      </c>
      <c r="E453" s="7" t="s">
        <v>558</v>
      </c>
      <c r="F453" s="69" t="s">
        <v>222</v>
      </c>
      <c r="G453" s="73" t="s">
        <v>225</v>
      </c>
      <c r="H453" s="14">
        <v>7</v>
      </c>
      <c r="I453" s="14">
        <v>4</v>
      </c>
      <c r="J453" s="69" t="str">
        <f t="shared" si="20"/>
        <v>7.4.</v>
      </c>
      <c r="K453" s="74" t="s">
        <v>226</v>
      </c>
      <c r="L453" s="15" t="s">
        <v>10</v>
      </c>
      <c r="AA453" s="308"/>
      <c r="AB453" s="308"/>
      <c r="AC453" s="308"/>
      <c r="AD453" s="308"/>
      <c r="AE453" s="308"/>
      <c r="AF453" s="308"/>
    </row>
    <row r="454" spans="1:32" ht="14.25" customHeight="1">
      <c r="A454" s="69" t="s">
        <v>547</v>
      </c>
      <c r="B454" s="69">
        <v>42</v>
      </c>
      <c r="C454" s="69" t="s">
        <v>220</v>
      </c>
      <c r="D454" s="69" t="str">
        <f t="shared" si="14"/>
        <v>F.42.-</v>
      </c>
      <c r="E454" s="7" t="s">
        <v>558</v>
      </c>
      <c r="F454" s="69" t="s">
        <v>222</v>
      </c>
      <c r="G454" s="73" t="s">
        <v>227</v>
      </c>
      <c r="H454" s="14">
        <v>7</v>
      </c>
      <c r="I454" s="14">
        <v>5</v>
      </c>
      <c r="J454" s="69" t="str">
        <f t="shared" si="20"/>
        <v>7.5.</v>
      </c>
      <c r="K454" s="74" t="s">
        <v>228</v>
      </c>
      <c r="L454" s="15" t="s">
        <v>10</v>
      </c>
      <c r="AA454" s="308"/>
      <c r="AB454" s="308"/>
      <c r="AC454" s="308"/>
      <c r="AD454" s="308"/>
      <c r="AE454" s="308"/>
      <c r="AF454" s="308"/>
    </row>
    <row r="455" spans="1:32" ht="15" customHeight="1">
      <c r="A455" s="69" t="s">
        <v>547</v>
      </c>
      <c r="B455" s="69">
        <v>42</v>
      </c>
      <c r="C455" s="69" t="s">
        <v>220</v>
      </c>
      <c r="D455" s="69" t="str">
        <f t="shared" si="14"/>
        <v>F.42.-</v>
      </c>
      <c r="E455" s="7" t="s">
        <v>558</v>
      </c>
      <c r="F455" s="69" t="s">
        <v>222</v>
      </c>
      <c r="G455" s="73" t="s">
        <v>229</v>
      </c>
      <c r="H455" s="14">
        <v>7</v>
      </c>
      <c r="I455" s="14">
        <v>6</v>
      </c>
      <c r="J455" s="69" t="str">
        <f t="shared" si="20"/>
        <v>7.6.</v>
      </c>
      <c r="K455" s="74" t="s">
        <v>230</v>
      </c>
      <c r="L455" s="15" t="s">
        <v>10</v>
      </c>
      <c r="AA455" s="308"/>
      <c r="AB455" s="308"/>
      <c r="AC455" s="308"/>
      <c r="AD455" s="308"/>
      <c r="AE455" s="308"/>
      <c r="AF455" s="308"/>
    </row>
    <row r="456" spans="1:32" ht="15" customHeight="1">
      <c r="A456" s="69" t="s">
        <v>547</v>
      </c>
      <c r="B456" s="69">
        <v>42</v>
      </c>
      <c r="C456" s="69">
        <v>11</v>
      </c>
      <c r="D456" s="69" t="str">
        <f t="shared" si="14"/>
        <v>F.42.11</v>
      </c>
      <c r="E456" s="7" t="s">
        <v>559</v>
      </c>
      <c r="F456" s="69" t="s">
        <v>222</v>
      </c>
      <c r="G456" s="73" t="s">
        <v>560</v>
      </c>
      <c r="H456" s="14">
        <v>6</v>
      </c>
      <c r="I456" s="14">
        <v>13</v>
      </c>
      <c r="J456" s="69" t="str">
        <f t="shared" si="20"/>
        <v>6.13.</v>
      </c>
      <c r="K456" s="74" t="s">
        <v>561</v>
      </c>
      <c r="L456" s="15" t="s">
        <v>10</v>
      </c>
      <c r="AA456" s="308"/>
      <c r="AB456" s="308"/>
      <c r="AC456" s="308"/>
      <c r="AD456" s="308"/>
      <c r="AE456" s="308"/>
      <c r="AF456" s="308"/>
    </row>
    <row r="457" spans="1:32" ht="15" customHeight="1">
      <c r="A457" s="69" t="s">
        <v>547</v>
      </c>
      <c r="B457" s="69">
        <v>42</v>
      </c>
      <c r="C457" s="69">
        <v>11</v>
      </c>
      <c r="D457" s="69" t="str">
        <f t="shared" si="14"/>
        <v>F.42.11</v>
      </c>
      <c r="E457" s="7" t="s">
        <v>559</v>
      </c>
      <c r="F457" s="69" t="s">
        <v>222</v>
      </c>
      <c r="G457" s="73" t="s">
        <v>562</v>
      </c>
      <c r="H457" s="14">
        <v>6</v>
      </c>
      <c r="I457" s="14">
        <v>15</v>
      </c>
      <c r="J457" s="69" t="str">
        <f t="shared" si="20"/>
        <v>6.15.</v>
      </c>
      <c r="K457" s="74" t="s">
        <v>563</v>
      </c>
      <c r="L457" s="15" t="s">
        <v>10</v>
      </c>
      <c r="AA457" s="308"/>
      <c r="AB457" s="308"/>
      <c r="AC457" s="308"/>
      <c r="AD457" s="308"/>
      <c r="AE457" s="308"/>
      <c r="AF457" s="308"/>
    </row>
    <row r="458" spans="1:32" ht="15" customHeight="1">
      <c r="A458" s="69" t="s">
        <v>547</v>
      </c>
      <c r="B458" s="69">
        <v>42</v>
      </c>
      <c r="C458" s="69">
        <v>12</v>
      </c>
      <c r="D458" s="69" t="str">
        <f t="shared" si="14"/>
        <v>F.42.12</v>
      </c>
      <c r="E458" s="7" t="s">
        <v>564</v>
      </c>
      <c r="F458" s="69" t="s">
        <v>222</v>
      </c>
      <c r="G458" s="73" t="s">
        <v>560</v>
      </c>
      <c r="H458" s="14">
        <v>6</v>
      </c>
      <c r="I458" s="14">
        <v>13</v>
      </c>
      <c r="J458" s="69" t="str">
        <f t="shared" si="20"/>
        <v>6.13.</v>
      </c>
      <c r="K458" s="74" t="s">
        <v>561</v>
      </c>
      <c r="L458" s="15" t="s">
        <v>10</v>
      </c>
      <c r="AA458" s="308"/>
      <c r="AB458" s="308"/>
      <c r="AC458" s="308"/>
      <c r="AD458" s="308"/>
      <c r="AE458" s="308"/>
      <c r="AF458" s="308"/>
    </row>
    <row r="459" spans="1:32" ht="15" customHeight="1">
      <c r="A459" s="69" t="s">
        <v>547</v>
      </c>
      <c r="B459" s="69">
        <v>42</v>
      </c>
      <c r="C459" s="69">
        <v>12</v>
      </c>
      <c r="D459" s="69" t="str">
        <f t="shared" si="14"/>
        <v>F.42.12</v>
      </c>
      <c r="E459" s="69" t="s">
        <v>565</v>
      </c>
      <c r="F459" s="69" t="s">
        <v>222</v>
      </c>
      <c r="G459" s="73" t="s">
        <v>566</v>
      </c>
      <c r="H459" s="14">
        <v>6</v>
      </c>
      <c r="I459" s="14">
        <v>14</v>
      </c>
      <c r="J459" s="69" t="str">
        <f t="shared" si="20"/>
        <v>6.14.</v>
      </c>
      <c r="K459" s="74" t="s">
        <v>567</v>
      </c>
      <c r="L459" s="15" t="s">
        <v>10</v>
      </c>
      <c r="AA459" s="308"/>
      <c r="AB459" s="308"/>
      <c r="AC459" s="308"/>
      <c r="AD459" s="308"/>
      <c r="AE459" s="308"/>
      <c r="AF459" s="308"/>
    </row>
    <row r="460" spans="1:32" ht="15" customHeight="1">
      <c r="A460" s="69" t="s">
        <v>547</v>
      </c>
      <c r="B460" s="69">
        <v>42</v>
      </c>
      <c r="C460" s="69">
        <v>13</v>
      </c>
      <c r="D460" s="69" t="str">
        <f t="shared" si="14"/>
        <v>F.42.13</v>
      </c>
      <c r="E460" s="69" t="s">
        <v>568</v>
      </c>
      <c r="F460" s="69" t="s">
        <v>222</v>
      </c>
      <c r="G460" s="73" t="s">
        <v>566</v>
      </c>
      <c r="H460" s="14">
        <v>6</v>
      </c>
      <c r="I460" s="14">
        <v>14</v>
      </c>
      <c r="J460" s="69" t="str">
        <f t="shared" si="20"/>
        <v>6.14.</v>
      </c>
      <c r="K460" s="74" t="s">
        <v>567</v>
      </c>
      <c r="L460" s="15" t="s">
        <v>10</v>
      </c>
      <c r="AA460" s="308"/>
      <c r="AB460" s="308"/>
      <c r="AC460" s="308"/>
      <c r="AD460" s="308"/>
      <c r="AE460" s="308"/>
      <c r="AF460" s="308"/>
    </row>
    <row r="461" spans="1:32" ht="15" customHeight="1">
      <c r="A461" s="69" t="s">
        <v>547</v>
      </c>
      <c r="B461" s="69">
        <v>42</v>
      </c>
      <c r="C461" s="69">
        <v>13</v>
      </c>
      <c r="D461" s="69" t="str">
        <f t="shared" si="14"/>
        <v>F.42.13</v>
      </c>
      <c r="E461" s="7" t="s">
        <v>569</v>
      </c>
      <c r="F461" s="69" t="s">
        <v>222</v>
      </c>
      <c r="G461" s="73" t="s">
        <v>562</v>
      </c>
      <c r="H461" s="14">
        <v>6</v>
      </c>
      <c r="I461" s="14">
        <v>15</v>
      </c>
      <c r="J461" s="69" t="str">
        <f t="shared" si="20"/>
        <v>6.15.</v>
      </c>
      <c r="K461" s="74" t="s">
        <v>563</v>
      </c>
      <c r="L461" s="15" t="s">
        <v>10</v>
      </c>
      <c r="AA461" s="308"/>
      <c r="AB461" s="308"/>
      <c r="AC461" s="308"/>
      <c r="AD461" s="308"/>
      <c r="AE461" s="308"/>
      <c r="AF461" s="308"/>
    </row>
    <row r="462" spans="1:32" ht="14.25" customHeight="1">
      <c r="A462" s="69" t="s">
        <v>547</v>
      </c>
      <c r="B462" s="69">
        <v>42</v>
      </c>
      <c r="C462" s="69">
        <v>21</v>
      </c>
      <c r="D462" s="69" t="str">
        <f t="shared" si="14"/>
        <v>F.42.21</v>
      </c>
      <c r="E462" s="7" t="s">
        <v>570</v>
      </c>
      <c r="F462" s="69" t="s">
        <v>222</v>
      </c>
      <c r="G462" s="73" t="s">
        <v>495</v>
      </c>
      <c r="H462" s="14">
        <v>4</v>
      </c>
      <c r="I462" s="14">
        <v>14</v>
      </c>
      <c r="J462" s="69" t="str">
        <f t="shared" si="20"/>
        <v>4.14.</v>
      </c>
      <c r="K462" s="74" t="s">
        <v>496</v>
      </c>
      <c r="L462" s="15" t="s">
        <v>10</v>
      </c>
      <c r="AB462" s="308"/>
      <c r="AC462" s="308"/>
      <c r="AD462" s="308"/>
      <c r="AE462" s="308"/>
      <c r="AF462" s="308"/>
    </row>
    <row r="463" spans="1:32" ht="15" customHeight="1">
      <c r="A463" s="69" t="s">
        <v>547</v>
      </c>
      <c r="B463" s="69">
        <v>42</v>
      </c>
      <c r="C463" s="69">
        <v>21</v>
      </c>
      <c r="D463" s="69" t="str">
        <f t="shared" si="14"/>
        <v>F.42.21</v>
      </c>
      <c r="E463" s="7" t="s">
        <v>570</v>
      </c>
      <c r="F463" s="69" t="s">
        <v>222</v>
      </c>
      <c r="G463" s="73" t="s">
        <v>571</v>
      </c>
      <c r="H463" s="14">
        <v>5</v>
      </c>
      <c r="I463" s="14">
        <v>11</v>
      </c>
      <c r="J463" s="69" t="str">
        <f t="shared" si="20"/>
        <v>5.11.</v>
      </c>
      <c r="K463" s="74" t="s">
        <v>572</v>
      </c>
      <c r="L463" s="15" t="s">
        <v>513</v>
      </c>
      <c r="AA463" s="308"/>
      <c r="AB463" s="308"/>
      <c r="AC463" s="308"/>
      <c r="AD463" s="308"/>
      <c r="AE463" s="308"/>
      <c r="AF463" s="308"/>
    </row>
    <row r="464" spans="1:32" ht="15" customHeight="1">
      <c r="A464" s="69" t="s">
        <v>547</v>
      </c>
      <c r="B464" s="69">
        <v>42</v>
      </c>
      <c r="C464" s="69">
        <v>22</v>
      </c>
      <c r="D464" s="69" t="str">
        <f t="shared" si="14"/>
        <v>F.42.22</v>
      </c>
      <c r="E464" s="7" t="s">
        <v>573</v>
      </c>
      <c r="F464" s="69" t="s">
        <v>222</v>
      </c>
      <c r="G464" s="73" t="s">
        <v>457</v>
      </c>
      <c r="H464" s="14">
        <v>4</v>
      </c>
      <c r="I464" s="14">
        <v>1</v>
      </c>
      <c r="J464" s="69" t="str">
        <f t="shared" si="20"/>
        <v>4.1.</v>
      </c>
      <c r="K464" s="74" t="s">
        <v>458</v>
      </c>
      <c r="L464" s="15" t="s">
        <v>10</v>
      </c>
      <c r="AA464" s="308"/>
      <c r="AB464" s="308"/>
      <c r="AC464" s="308"/>
      <c r="AD464" s="308"/>
      <c r="AE464" s="308"/>
      <c r="AF464" s="308"/>
    </row>
    <row r="465" spans="1:32" ht="15" customHeight="1">
      <c r="A465" s="69" t="s">
        <v>547</v>
      </c>
      <c r="B465" s="69">
        <v>42</v>
      </c>
      <c r="C465" s="69">
        <v>22</v>
      </c>
      <c r="D465" s="69" t="str">
        <f t="shared" si="14"/>
        <v>F.42.22</v>
      </c>
      <c r="E465" s="7" t="s">
        <v>573</v>
      </c>
      <c r="F465" s="69" t="s">
        <v>222</v>
      </c>
      <c r="G465" s="73" t="s">
        <v>459</v>
      </c>
      <c r="H465" s="14">
        <v>4</v>
      </c>
      <c r="I465" s="14">
        <v>2</v>
      </c>
      <c r="J465" s="69" t="str">
        <f t="shared" si="20"/>
        <v>4.2.</v>
      </c>
      <c r="K465" s="74" t="s">
        <v>460</v>
      </c>
      <c r="L465" s="15" t="s">
        <v>10</v>
      </c>
      <c r="AA465" s="308"/>
      <c r="AB465" s="308"/>
      <c r="AC465" s="308"/>
      <c r="AD465" s="308"/>
      <c r="AE465" s="308"/>
      <c r="AF465" s="308"/>
    </row>
    <row r="466" spans="1:32" ht="15" customHeight="1">
      <c r="A466" s="69" t="s">
        <v>547</v>
      </c>
      <c r="B466" s="69">
        <v>42</v>
      </c>
      <c r="C466" s="69">
        <v>22</v>
      </c>
      <c r="D466" s="69" t="str">
        <f t="shared" si="14"/>
        <v>F.42.22</v>
      </c>
      <c r="E466" s="7" t="s">
        <v>573</v>
      </c>
      <c r="F466" s="69" t="s">
        <v>222</v>
      </c>
      <c r="G466" s="73" t="s">
        <v>461</v>
      </c>
      <c r="H466" s="14">
        <v>4</v>
      </c>
      <c r="I466" s="14">
        <v>3</v>
      </c>
      <c r="J466" s="69" t="str">
        <f t="shared" si="20"/>
        <v>4.3.</v>
      </c>
      <c r="K466" s="74" t="s">
        <v>462</v>
      </c>
      <c r="L466" s="15" t="s">
        <v>10</v>
      </c>
      <c r="AA466" s="308"/>
      <c r="AB466" s="308"/>
      <c r="AC466" s="308"/>
      <c r="AD466" s="308"/>
      <c r="AE466" s="308"/>
      <c r="AF466" s="308"/>
    </row>
    <row r="467" spans="1:32" ht="15" customHeight="1">
      <c r="A467" s="69" t="s">
        <v>547</v>
      </c>
      <c r="B467" s="69">
        <v>42</v>
      </c>
      <c r="C467" s="69">
        <v>22</v>
      </c>
      <c r="D467" s="69" t="str">
        <f t="shared" si="14"/>
        <v>F.42.22</v>
      </c>
      <c r="E467" s="7" t="s">
        <v>573</v>
      </c>
      <c r="F467" s="69" t="s">
        <v>222</v>
      </c>
      <c r="G467" s="73" t="s">
        <v>463</v>
      </c>
      <c r="H467" s="14">
        <v>4</v>
      </c>
      <c r="I467" s="14">
        <v>4</v>
      </c>
      <c r="J467" s="69" t="str">
        <f t="shared" si="20"/>
        <v>4.4.</v>
      </c>
      <c r="K467" s="74" t="s">
        <v>464</v>
      </c>
      <c r="L467" s="15" t="s">
        <v>10</v>
      </c>
      <c r="AA467" s="308"/>
      <c r="AB467" s="308"/>
      <c r="AC467" s="308"/>
      <c r="AD467" s="308"/>
      <c r="AE467" s="308"/>
      <c r="AF467" s="308"/>
    </row>
    <row r="468" spans="1:32" ht="14.25" customHeight="1">
      <c r="A468" s="69" t="s">
        <v>547</v>
      </c>
      <c r="B468" s="69">
        <v>42</v>
      </c>
      <c r="C468" s="69">
        <v>22</v>
      </c>
      <c r="D468" s="69" t="str">
        <f t="shared" si="14"/>
        <v>F.42.22</v>
      </c>
      <c r="E468" s="7" t="s">
        <v>573</v>
      </c>
      <c r="F468" s="69" t="s">
        <v>222</v>
      </c>
      <c r="G468" s="73" t="s">
        <v>465</v>
      </c>
      <c r="H468" s="14">
        <v>4</v>
      </c>
      <c r="I468" s="14">
        <v>5</v>
      </c>
      <c r="J468" s="69" t="str">
        <f t="shared" si="20"/>
        <v>4.5.</v>
      </c>
      <c r="K468" s="74" t="s">
        <v>466</v>
      </c>
      <c r="L468" s="15" t="s">
        <v>10</v>
      </c>
      <c r="AA468" s="308"/>
      <c r="AB468" s="308"/>
      <c r="AC468" s="308"/>
      <c r="AD468" s="308"/>
      <c r="AE468" s="308"/>
      <c r="AF468" s="308"/>
    </row>
    <row r="469" spans="1:32" ht="15" customHeight="1">
      <c r="A469" s="69" t="s">
        <v>547</v>
      </c>
      <c r="B469" s="69">
        <v>42</v>
      </c>
      <c r="C469" s="69">
        <v>22</v>
      </c>
      <c r="D469" s="69" t="str">
        <f t="shared" si="14"/>
        <v>F.42.22</v>
      </c>
      <c r="E469" s="7" t="s">
        <v>573</v>
      </c>
      <c r="F469" s="69" t="s">
        <v>222</v>
      </c>
      <c r="G469" s="73" t="s">
        <v>467</v>
      </c>
      <c r="H469" s="14">
        <v>4</v>
      </c>
      <c r="I469" s="14">
        <v>6</v>
      </c>
      <c r="J469" s="69" t="str">
        <f t="shared" si="20"/>
        <v>4.6.</v>
      </c>
      <c r="K469" s="74" t="s">
        <v>468</v>
      </c>
      <c r="L469" s="15" t="s">
        <v>10</v>
      </c>
      <c r="AA469" s="308"/>
      <c r="AB469" s="308"/>
      <c r="AC469" s="308"/>
      <c r="AD469" s="308"/>
      <c r="AE469" s="308"/>
      <c r="AF469" s="308"/>
    </row>
    <row r="470" spans="1:32" ht="15" customHeight="1">
      <c r="A470" s="69" t="s">
        <v>547</v>
      </c>
      <c r="B470" s="69">
        <v>42</v>
      </c>
      <c r="C470" s="69">
        <v>22</v>
      </c>
      <c r="D470" s="69" t="str">
        <f t="shared" si="14"/>
        <v>F.42.22</v>
      </c>
      <c r="E470" s="7" t="s">
        <v>573</v>
      </c>
      <c r="F470" s="69" t="s">
        <v>222</v>
      </c>
      <c r="G470" s="73" t="s">
        <v>469</v>
      </c>
      <c r="H470" s="14">
        <v>4</v>
      </c>
      <c r="I470" s="14">
        <v>7</v>
      </c>
      <c r="J470" s="69" t="str">
        <f t="shared" si="20"/>
        <v>4.7.</v>
      </c>
      <c r="K470" s="74" t="s">
        <v>470</v>
      </c>
      <c r="L470" s="15" t="s">
        <v>10</v>
      </c>
      <c r="AA470" s="308"/>
      <c r="AB470" s="308"/>
      <c r="AC470" s="308"/>
      <c r="AD470" s="308"/>
      <c r="AE470" s="308"/>
      <c r="AF470" s="308"/>
    </row>
    <row r="471" spans="1:32" ht="15" customHeight="1">
      <c r="A471" s="69" t="s">
        <v>547</v>
      </c>
      <c r="B471" s="69">
        <v>42</v>
      </c>
      <c r="C471" s="69">
        <v>91</v>
      </c>
      <c r="D471" s="69" t="str">
        <f t="shared" si="14"/>
        <v>F.42.91</v>
      </c>
      <c r="E471" s="7" t="s">
        <v>574</v>
      </c>
      <c r="F471" s="69" t="s">
        <v>222</v>
      </c>
      <c r="G471" s="73" t="s">
        <v>575</v>
      </c>
      <c r="H471" s="14">
        <v>6</v>
      </c>
      <c r="I471" s="14">
        <v>16</v>
      </c>
      <c r="J471" s="69" t="str">
        <f t="shared" si="20"/>
        <v>6.16.</v>
      </c>
      <c r="K471" s="74" t="s">
        <v>576</v>
      </c>
      <c r="L471" s="15" t="s">
        <v>10</v>
      </c>
      <c r="AA471" s="308"/>
      <c r="AB471" s="308"/>
      <c r="AC471" s="308"/>
      <c r="AD471" s="308"/>
      <c r="AE471" s="308"/>
      <c r="AF471" s="308"/>
    </row>
    <row r="472" spans="1:32" ht="15" customHeight="1">
      <c r="A472" s="69" t="s">
        <v>547</v>
      </c>
      <c r="B472" s="69">
        <v>42</v>
      </c>
      <c r="C472" s="69">
        <v>99</v>
      </c>
      <c r="D472" s="69" t="str">
        <f t="shared" si="14"/>
        <v>F.42.99</v>
      </c>
      <c r="E472" s="7" t="s">
        <v>577</v>
      </c>
      <c r="F472" s="69" t="s">
        <v>222</v>
      </c>
      <c r="G472" s="73" t="s">
        <v>517</v>
      </c>
      <c r="H472" s="14">
        <v>5</v>
      </c>
      <c r="I472" s="14">
        <v>1</v>
      </c>
      <c r="J472" s="69" t="str">
        <f t="shared" si="20"/>
        <v>5.1.</v>
      </c>
      <c r="K472" s="74" t="s">
        <v>518</v>
      </c>
      <c r="L472" s="15" t="s">
        <v>513</v>
      </c>
      <c r="AB472" s="308"/>
      <c r="AC472" s="308"/>
      <c r="AD472" s="308"/>
      <c r="AE472" s="308"/>
      <c r="AF472" s="308"/>
    </row>
    <row r="473" spans="1:32" ht="14.25" customHeight="1">
      <c r="A473" s="69" t="s">
        <v>547</v>
      </c>
      <c r="B473" s="69">
        <v>42</v>
      </c>
      <c r="C473" s="69">
        <v>99</v>
      </c>
      <c r="D473" s="69" t="str">
        <f t="shared" si="14"/>
        <v>F.42.99</v>
      </c>
      <c r="E473" s="7" t="s">
        <v>577</v>
      </c>
      <c r="F473" s="69" t="s">
        <v>222</v>
      </c>
      <c r="G473" s="73" t="s">
        <v>519</v>
      </c>
      <c r="H473" s="14">
        <v>5</v>
      </c>
      <c r="I473" s="14">
        <v>2</v>
      </c>
      <c r="J473" s="69" t="str">
        <f t="shared" si="20"/>
        <v>5.2.</v>
      </c>
      <c r="K473" s="74" t="s">
        <v>520</v>
      </c>
      <c r="L473" s="15" t="s">
        <v>513</v>
      </c>
      <c r="AA473" s="308"/>
      <c r="AB473" s="308"/>
      <c r="AC473" s="308"/>
      <c r="AD473" s="308"/>
      <c r="AE473" s="308"/>
      <c r="AF473" s="308"/>
    </row>
    <row r="474" spans="1:32" ht="15" customHeight="1">
      <c r="A474" s="69" t="s">
        <v>547</v>
      </c>
      <c r="B474" s="69">
        <v>42</v>
      </c>
      <c r="C474" s="69">
        <v>99</v>
      </c>
      <c r="D474" s="69" t="str">
        <f t="shared" si="14"/>
        <v>F.42.99</v>
      </c>
      <c r="E474" s="7" t="s">
        <v>577</v>
      </c>
      <c r="F474" s="69" t="s">
        <v>222</v>
      </c>
      <c r="G474" s="73" t="s">
        <v>522</v>
      </c>
      <c r="H474" s="14">
        <v>5</v>
      </c>
      <c r="I474" s="14">
        <v>3</v>
      </c>
      <c r="J474" s="69" t="str">
        <f t="shared" si="20"/>
        <v>5.3.</v>
      </c>
      <c r="K474" s="74" t="s">
        <v>523</v>
      </c>
      <c r="L474" s="15" t="s">
        <v>513</v>
      </c>
      <c r="AA474" s="308"/>
      <c r="AB474" s="308"/>
      <c r="AC474" s="308"/>
      <c r="AD474" s="308"/>
      <c r="AE474" s="308"/>
      <c r="AF474" s="308"/>
    </row>
    <row r="475" spans="1:32" ht="14.25" customHeight="1">
      <c r="A475" s="69" t="s">
        <v>547</v>
      </c>
      <c r="B475" s="69">
        <v>42</v>
      </c>
      <c r="C475" s="69">
        <v>99</v>
      </c>
      <c r="D475" s="69" t="str">
        <f t="shared" si="14"/>
        <v>F.42.99</v>
      </c>
      <c r="E475" s="7" t="s">
        <v>577</v>
      </c>
      <c r="F475" s="69" t="s">
        <v>222</v>
      </c>
      <c r="G475" s="73" t="s">
        <v>526</v>
      </c>
      <c r="H475" s="14">
        <v>5</v>
      </c>
      <c r="I475" s="14">
        <v>6</v>
      </c>
      <c r="J475" s="69" t="str">
        <f t="shared" si="20"/>
        <v>5.6.</v>
      </c>
      <c r="K475" s="74" t="s">
        <v>527</v>
      </c>
      <c r="L475" s="15" t="s">
        <v>513</v>
      </c>
      <c r="AA475" s="308"/>
      <c r="AB475" s="308"/>
      <c r="AC475" s="308"/>
      <c r="AD475" s="308"/>
      <c r="AE475" s="308"/>
      <c r="AF475" s="308"/>
    </row>
    <row r="476" spans="1:32" ht="15" customHeight="1">
      <c r="A476" s="69" t="s">
        <v>547</v>
      </c>
      <c r="B476" s="69">
        <v>42</v>
      </c>
      <c r="C476" s="69">
        <v>99</v>
      </c>
      <c r="D476" s="69" t="str">
        <f t="shared" si="14"/>
        <v>F.42.99</v>
      </c>
      <c r="E476" s="7" t="s">
        <v>577</v>
      </c>
      <c r="F476" s="69" t="s">
        <v>222</v>
      </c>
      <c r="G476" s="73" t="s">
        <v>533</v>
      </c>
      <c r="H476" s="14">
        <v>5</v>
      </c>
      <c r="I476" s="14">
        <v>7</v>
      </c>
      <c r="J476" s="69" t="str">
        <f t="shared" si="20"/>
        <v>5.7.</v>
      </c>
      <c r="K476" s="74" t="s">
        <v>534</v>
      </c>
      <c r="L476" s="15" t="s">
        <v>513</v>
      </c>
      <c r="AA476" s="308"/>
      <c r="AB476" s="308"/>
      <c r="AC476" s="308"/>
      <c r="AD476" s="308"/>
      <c r="AE476" s="308"/>
      <c r="AF476" s="308"/>
    </row>
    <row r="477" spans="1:32" ht="15" customHeight="1">
      <c r="A477" s="69" t="s">
        <v>547</v>
      </c>
      <c r="B477" s="69">
        <v>42</v>
      </c>
      <c r="C477" s="69">
        <v>99</v>
      </c>
      <c r="D477" s="69" t="str">
        <f t="shared" si="14"/>
        <v>F.42.99</v>
      </c>
      <c r="E477" s="7" t="s">
        <v>577</v>
      </c>
      <c r="F477" s="69" t="s">
        <v>222</v>
      </c>
      <c r="G477" s="73" t="s">
        <v>535</v>
      </c>
      <c r="H477" s="14">
        <v>5</v>
      </c>
      <c r="I477" s="14">
        <v>8</v>
      </c>
      <c r="J477" s="69" t="str">
        <f t="shared" si="20"/>
        <v>5.8.</v>
      </c>
      <c r="K477" s="74" t="s">
        <v>536</v>
      </c>
      <c r="L477" s="15" t="s">
        <v>513</v>
      </c>
      <c r="AA477" s="308"/>
      <c r="AB477" s="308"/>
      <c r="AC477" s="308"/>
      <c r="AD477" s="308"/>
      <c r="AE477" s="308"/>
      <c r="AF477" s="308"/>
    </row>
    <row r="478" spans="1:32" ht="15" customHeight="1">
      <c r="A478" s="69" t="s">
        <v>547</v>
      </c>
      <c r="B478" s="69">
        <v>42</v>
      </c>
      <c r="C478" s="69">
        <v>99</v>
      </c>
      <c r="D478" s="69" t="str">
        <f t="shared" si="14"/>
        <v>F.42.99</v>
      </c>
      <c r="E478" s="7" t="s">
        <v>577</v>
      </c>
      <c r="F478" s="69" t="s">
        <v>222</v>
      </c>
      <c r="G478" s="73" t="s">
        <v>542</v>
      </c>
      <c r="H478" s="14">
        <v>5</v>
      </c>
      <c r="I478" s="14">
        <v>9</v>
      </c>
      <c r="J478" s="69" t="str">
        <f t="shared" si="20"/>
        <v>5.9.</v>
      </c>
      <c r="K478" s="74" t="s">
        <v>543</v>
      </c>
      <c r="L478" s="15" t="s">
        <v>513</v>
      </c>
      <c r="AA478" s="308"/>
      <c r="AB478" s="308"/>
      <c r="AC478" s="308"/>
      <c r="AD478" s="308"/>
      <c r="AE478" s="308"/>
      <c r="AF478" s="308"/>
    </row>
    <row r="479" spans="1:32" ht="15" customHeight="1">
      <c r="A479" s="69" t="s">
        <v>547</v>
      </c>
      <c r="B479" s="69">
        <v>42</v>
      </c>
      <c r="C479" s="69">
        <v>99</v>
      </c>
      <c r="D479" s="69" t="str">
        <f t="shared" si="14"/>
        <v>F.42.99</v>
      </c>
      <c r="E479" s="7" t="s">
        <v>577</v>
      </c>
      <c r="F479" s="69" t="s">
        <v>222</v>
      </c>
      <c r="G479" s="73" t="s">
        <v>554</v>
      </c>
      <c r="H479" s="14">
        <v>6</v>
      </c>
      <c r="I479" s="14">
        <v>17</v>
      </c>
      <c r="J479" s="69" t="str">
        <f t="shared" si="20"/>
        <v>6.17.</v>
      </c>
      <c r="K479" s="74" t="s">
        <v>555</v>
      </c>
      <c r="L479" s="15" t="s">
        <v>10</v>
      </c>
      <c r="AA479" s="308"/>
      <c r="AB479" s="308"/>
      <c r="AC479" s="308"/>
      <c r="AD479" s="308"/>
      <c r="AE479" s="308"/>
      <c r="AF479" s="308"/>
    </row>
    <row r="480" spans="1:32" ht="15" customHeight="1">
      <c r="A480" s="69" t="s">
        <v>547</v>
      </c>
      <c r="B480" s="69">
        <v>43</v>
      </c>
      <c r="C480" s="69" t="s">
        <v>220</v>
      </c>
      <c r="D480" s="69" t="str">
        <f t="shared" si="14"/>
        <v>F.43.-</v>
      </c>
      <c r="E480" s="7" t="s">
        <v>578</v>
      </c>
      <c r="F480" s="69" t="s">
        <v>222</v>
      </c>
      <c r="G480" s="73" t="s">
        <v>552</v>
      </c>
      <c r="H480" s="14">
        <v>7</v>
      </c>
      <c r="I480" s="14">
        <v>1</v>
      </c>
      <c r="J480" s="69" t="str">
        <f t="shared" si="20"/>
        <v>7.1.</v>
      </c>
      <c r="K480" s="74" t="s">
        <v>553</v>
      </c>
      <c r="L480" s="15" t="s">
        <v>10</v>
      </c>
      <c r="AA480" s="308"/>
      <c r="AB480" s="308"/>
      <c r="AC480" s="308"/>
      <c r="AD480" s="308"/>
      <c r="AE480" s="308"/>
      <c r="AF480" s="308"/>
    </row>
    <row r="481" spans="1:32" ht="14.25" customHeight="1">
      <c r="A481" s="69" t="s">
        <v>547</v>
      </c>
      <c r="B481" s="69">
        <v>43</v>
      </c>
      <c r="C481" s="69" t="s">
        <v>220</v>
      </c>
      <c r="D481" s="69" t="str">
        <f t="shared" si="14"/>
        <v>F.43.-</v>
      </c>
      <c r="E481" s="7" t="s">
        <v>578</v>
      </c>
      <c r="F481" s="69" t="s">
        <v>222</v>
      </c>
      <c r="G481" s="73" t="s">
        <v>552</v>
      </c>
      <c r="H481" s="14">
        <v>7</v>
      </c>
      <c r="I481" s="14">
        <v>1</v>
      </c>
      <c r="J481" s="69" t="str">
        <f t="shared" si="20"/>
        <v>7.1.</v>
      </c>
      <c r="K481" s="74" t="s">
        <v>553</v>
      </c>
      <c r="L481" s="15" t="s">
        <v>10</v>
      </c>
      <c r="AA481" s="308"/>
      <c r="AB481" s="308"/>
      <c r="AC481" s="308"/>
      <c r="AD481" s="308"/>
      <c r="AE481" s="308"/>
      <c r="AF481" s="308"/>
    </row>
    <row r="482" spans="1:32" ht="14.25" customHeight="1">
      <c r="A482" s="69" t="s">
        <v>547</v>
      </c>
      <c r="B482" s="69">
        <v>43</v>
      </c>
      <c r="C482" s="69" t="s">
        <v>220</v>
      </c>
      <c r="D482" s="69" t="str">
        <f t="shared" si="14"/>
        <v>F.43.-</v>
      </c>
      <c r="E482" s="7" t="s">
        <v>578</v>
      </c>
      <c r="F482" s="69" t="s">
        <v>222</v>
      </c>
      <c r="G482" s="73" t="s">
        <v>552</v>
      </c>
      <c r="H482" s="14">
        <v>7</v>
      </c>
      <c r="I482" s="14">
        <v>1</v>
      </c>
      <c r="J482" s="69" t="str">
        <f t="shared" si="20"/>
        <v>7.1.</v>
      </c>
      <c r="K482" s="74" t="s">
        <v>553</v>
      </c>
      <c r="L482" s="15" t="s">
        <v>10</v>
      </c>
      <c r="AA482" s="308"/>
      <c r="AB482" s="308"/>
      <c r="AC482" s="308"/>
      <c r="AD482" s="308"/>
      <c r="AE482" s="308"/>
      <c r="AF482" s="308"/>
    </row>
    <row r="483" spans="1:32" ht="15" customHeight="1">
      <c r="A483" s="69" t="s">
        <v>547</v>
      </c>
      <c r="B483" s="69">
        <v>43</v>
      </c>
      <c r="C483" s="69" t="s">
        <v>220</v>
      </c>
      <c r="D483" s="69" t="str">
        <f t="shared" si="14"/>
        <v>F.43.-</v>
      </c>
      <c r="E483" s="7" t="s">
        <v>578</v>
      </c>
      <c r="F483" s="69" t="s">
        <v>222</v>
      </c>
      <c r="G483" s="73" t="s">
        <v>549</v>
      </c>
      <c r="H483" s="14">
        <v>7</v>
      </c>
      <c r="I483" s="14">
        <v>2</v>
      </c>
      <c r="J483" s="69" t="str">
        <f t="shared" si="20"/>
        <v>7.2.</v>
      </c>
      <c r="K483" s="74" t="s">
        <v>550</v>
      </c>
      <c r="L483" s="15" t="s">
        <v>10</v>
      </c>
      <c r="AA483" s="308"/>
      <c r="AB483" s="308"/>
      <c r="AC483" s="308"/>
      <c r="AD483" s="308"/>
      <c r="AE483" s="308"/>
      <c r="AF483" s="308"/>
    </row>
    <row r="484" spans="1:32" ht="15" customHeight="1">
      <c r="A484" s="69" t="s">
        <v>547</v>
      </c>
      <c r="B484" s="69">
        <v>43</v>
      </c>
      <c r="C484" s="69" t="s">
        <v>220</v>
      </c>
      <c r="D484" s="69" t="str">
        <f t="shared" si="14"/>
        <v>F.43.-</v>
      </c>
      <c r="E484" s="7" t="s">
        <v>578</v>
      </c>
      <c r="F484" s="69" t="s">
        <v>222</v>
      </c>
      <c r="G484" s="73" t="s">
        <v>549</v>
      </c>
      <c r="H484" s="14">
        <v>7</v>
      </c>
      <c r="I484" s="14">
        <v>2</v>
      </c>
      <c r="J484" s="69" t="str">
        <f t="shared" si="20"/>
        <v>7.2.</v>
      </c>
      <c r="K484" s="74" t="s">
        <v>550</v>
      </c>
      <c r="L484" s="15" t="s">
        <v>10</v>
      </c>
      <c r="AA484" s="308"/>
      <c r="AB484" s="308"/>
      <c r="AC484" s="308"/>
      <c r="AD484" s="308"/>
      <c r="AE484" s="308"/>
      <c r="AF484" s="308"/>
    </row>
    <row r="485" spans="1:32" ht="15" customHeight="1">
      <c r="A485" s="69" t="s">
        <v>547</v>
      </c>
      <c r="B485" s="69">
        <v>43</v>
      </c>
      <c r="C485" s="69" t="s">
        <v>220</v>
      </c>
      <c r="D485" s="69" t="str">
        <f t="shared" si="14"/>
        <v>F.43.-</v>
      </c>
      <c r="E485" s="7" t="s">
        <v>578</v>
      </c>
      <c r="F485" s="69" t="s">
        <v>222</v>
      </c>
      <c r="G485" s="73" t="s">
        <v>549</v>
      </c>
      <c r="H485" s="14">
        <v>7</v>
      </c>
      <c r="I485" s="14">
        <v>2</v>
      </c>
      <c r="J485" s="69" t="str">
        <f t="shared" si="20"/>
        <v>7.2.</v>
      </c>
      <c r="K485" s="74" t="s">
        <v>550</v>
      </c>
      <c r="L485" s="15" t="s">
        <v>10</v>
      </c>
      <c r="AA485" s="308"/>
      <c r="AB485" s="308"/>
      <c r="AC485" s="308"/>
      <c r="AD485" s="308"/>
      <c r="AE485" s="308"/>
      <c r="AF485" s="308"/>
    </row>
    <row r="486" spans="1:32" ht="15" customHeight="1">
      <c r="A486" s="69" t="s">
        <v>547</v>
      </c>
      <c r="B486" s="69">
        <v>43</v>
      </c>
      <c r="C486" s="69" t="s">
        <v>220</v>
      </c>
      <c r="D486" s="69" t="str">
        <f t="shared" si="14"/>
        <v>F.43.-</v>
      </c>
      <c r="E486" s="7" t="s">
        <v>578</v>
      </c>
      <c r="F486" s="69" t="s">
        <v>222</v>
      </c>
      <c r="G486" s="73" t="s">
        <v>223</v>
      </c>
      <c r="H486" s="14">
        <v>7</v>
      </c>
      <c r="I486" s="14">
        <v>3</v>
      </c>
      <c r="J486" s="69" t="str">
        <f t="shared" si="20"/>
        <v>7.3.</v>
      </c>
      <c r="K486" s="74" t="s">
        <v>224</v>
      </c>
      <c r="L486" s="15" t="s">
        <v>10</v>
      </c>
      <c r="AA486" s="308"/>
      <c r="AB486" s="308"/>
      <c r="AC486" s="308"/>
      <c r="AD486" s="308"/>
      <c r="AE486" s="308"/>
      <c r="AF486" s="308"/>
    </row>
    <row r="487" spans="1:32" ht="14.25" customHeight="1">
      <c r="A487" s="69" t="s">
        <v>547</v>
      </c>
      <c r="B487" s="69">
        <v>43</v>
      </c>
      <c r="C487" s="69" t="s">
        <v>220</v>
      </c>
      <c r="D487" s="69" t="str">
        <f t="shared" si="14"/>
        <v>F.43.-</v>
      </c>
      <c r="E487" s="7" t="s">
        <v>578</v>
      </c>
      <c r="F487" s="69" t="s">
        <v>222</v>
      </c>
      <c r="G487" s="73" t="s">
        <v>223</v>
      </c>
      <c r="H487" s="14">
        <v>7</v>
      </c>
      <c r="I487" s="14">
        <v>3</v>
      </c>
      <c r="J487" s="69" t="str">
        <f t="shared" si="20"/>
        <v>7.3.</v>
      </c>
      <c r="K487" s="74" t="s">
        <v>224</v>
      </c>
      <c r="L487" s="15" t="s">
        <v>10</v>
      </c>
      <c r="AA487" s="308"/>
      <c r="AB487" s="308"/>
      <c r="AC487" s="308"/>
      <c r="AD487" s="308"/>
      <c r="AE487" s="308"/>
      <c r="AF487" s="308"/>
    </row>
    <row r="488" spans="1:32" ht="15" customHeight="1">
      <c r="A488" s="69" t="s">
        <v>547</v>
      </c>
      <c r="B488" s="69">
        <v>43</v>
      </c>
      <c r="C488" s="69" t="s">
        <v>220</v>
      </c>
      <c r="D488" s="69" t="str">
        <f t="shared" si="14"/>
        <v>F.43.-</v>
      </c>
      <c r="E488" s="7" t="s">
        <v>578</v>
      </c>
      <c r="F488" s="69" t="s">
        <v>222</v>
      </c>
      <c r="G488" s="73" t="s">
        <v>223</v>
      </c>
      <c r="H488" s="14">
        <v>7</v>
      </c>
      <c r="I488" s="14">
        <v>3</v>
      </c>
      <c r="J488" s="69" t="str">
        <f t="shared" si="20"/>
        <v>7.3.</v>
      </c>
      <c r="K488" s="74" t="s">
        <v>224</v>
      </c>
      <c r="L488" s="15" t="s">
        <v>10</v>
      </c>
      <c r="AA488" s="308"/>
      <c r="AB488" s="308"/>
      <c r="AC488" s="308"/>
      <c r="AD488" s="308"/>
      <c r="AE488" s="308"/>
      <c r="AF488" s="308"/>
    </row>
    <row r="489" spans="1:32" ht="14.25" customHeight="1">
      <c r="A489" s="69" t="s">
        <v>547</v>
      </c>
      <c r="B489" s="69">
        <v>43</v>
      </c>
      <c r="C489" s="69" t="s">
        <v>220</v>
      </c>
      <c r="D489" s="69" t="str">
        <f t="shared" si="14"/>
        <v>F.43.-</v>
      </c>
      <c r="E489" s="7" t="s">
        <v>578</v>
      </c>
      <c r="F489" s="69" t="s">
        <v>222</v>
      </c>
      <c r="G489" s="73" t="s">
        <v>225</v>
      </c>
      <c r="H489" s="14">
        <v>7</v>
      </c>
      <c r="I489" s="14">
        <v>4</v>
      </c>
      <c r="J489" s="69" t="str">
        <f t="shared" si="20"/>
        <v>7.4.</v>
      </c>
      <c r="K489" s="74" t="s">
        <v>226</v>
      </c>
      <c r="L489" s="15" t="s">
        <v>10</v>
      </c>
      <c r="AA489" s="308"/>
      <c r="AB489" s="308"/>
      <c r="AC489" s="308"/>
      <c r="AD489" s="308"/>
      <c r="AE489" s="308"/>
      <c r="AF489" s="308"/>
    </row>
    <row r="490" spans="1:32" ht="15" customHeight="1">
      <c r="A490" s="69" t="s">
        <v>547</v>
      </c>
      <c r="B490" s="69">
        <v>43</v>
      </c>
      <c r="C490" s="69" t="s">
        <v>220</v>
      </c>
      <c r="D490" s="69" t="str">
        <f t="shared" si="14"/>
        <v>F.43.-</v>
      </c>
      <c r="E490" s="7" t="s">
        <v>578</v>
      </c>
      <c r="F490" s="69" t="s">
        <v>222</v>
      </c>
      <c r="G490" s="73" t="s">
        <v>227</v>
      </c>
      <c r="H490" s="14">
        <v>7</v>
      </c>
      <c r="I490" s="14">
        <v>5</v>
      </c>
      <c r="J490" s="69" t="str">
        <f t="shared" si="20"/>
        <v>7.5.</v>
      </c>
      <c r="K490" s="74" t="s">
        <v>228</v>
      </c>
      <c r="L490" s="15" t="s">
        <v>10</v>
      </c>
      <c r="AA490" s="308"/>
      <c r="AB490" s="308"/>
      <c r="AC490" s="308"/>
      <c r="AD490" s="308"/>
      <c r="AE490" s="308"/>
      <c r="AF490" s="308"/>
    </row>
    <row r="491" spans="1:32" ht="15" customHeight="1">
      <c r="A491" s="69" t="s">
        <v>547</v>
      </c>
      <c r="B491" s="69">
        <v>43</v>
      </c>
      <c r="C491" s="69" t="s">
        <v>220</v>
      </c>
      <c r="D491" s="69" t="str">
        <f t="shared" si="14"/>
        <v>F.43.-</v>
      </c>
      <c r="E491" s="7" t="s">
        <v>578</v>
      </c>
      <c r="F491" s="69" t="s">
        <v>222</v>
      </c>
      <c r="G491" s="73" t="s">
        <v>229</v>
      </c>
      <c r="H491" s="14">
        <v>7</v>
      </c>
      <c r="I491" s="14">
        <v>6</v>
      </c>
      <c r="J491" s="69" t="str">
        <f t="shared" si="20"/>
        <v>7.6.</v>
      </c>
      <c r="K491" s="74" t="s">
        <v>230</v>
      </c>
      <c r="L491" s="15" t="s">
        <v>10</v>
      </c>
      <c r="AA491" s="308"/>
      <c r="AB491" s="308"/>
      <c r="AC491" s="308"/>
      <c r="AD491" s="308"/>
      <c r="AE491" s="308"/>
      <c r="AF491" s="308"/>
    </row>
    <row r="492" spans="1:32" ht="15" customHeight="1">
      <c r="A492" s="69" t="s">
        <v>547</v>
      </c>
      <c r="B492" s="71">
        <v>43</v>
      </c>
      <c r="C492" s="71">
        <v>11</v>
      </c>
      <c r="D492" s="69" t="str">
        <f t="shared" si="14"/>
        <v>F.43.11</v>
      </c>
      <c r="E492" s="7" t="s">
        <v>579</v>
      </c>
      <c r="F492" s="69" t="s">
        <v>88</v>
      </c>
      <c r="G492" s="72"/>
      <c r="H492" s="72"/>
      <c r="I492" s="72"/>
      <c r="J492" s="70"/>
      <c r="K492" s="72"/>
      <c r="L492" s="7"/>
      <c r="M492" s="307"/>
      <c r="N492" s="307"/>
      <c r="O492" s="307"/>
      <c r="P492" s="307"/>
      <c r="Q492" s="307"/>
      <c r="R492" s="307"/>
      <c r="S492" s="307"/>
      <c r="T492" s="307"/>
      <c r="U492" s="307"/>
      <c r="V492" s="307"/>
      <c r="W492" s="307"/>
      <c r="X492" s="307"/>
      <c r="Y492" s="307"/>
      <c r="Z492" s="307"/>
      <c r="AA492" s="308"/>
      <c r="AB492" s="308"/>
      <c r="AC492" s="308"/>
      <c r="AD492" s="308"/>
      <c r="AE492" s="308"/>
      <c r="AF492" s="308"/>
    </row>
    <row r="493" spans="1:32" ht="15" customHeight="1">
      <c r="A493" s="69" t="s">
        <v>547</v>
      </c>
      <c r="B493" s="71">
        <v>43</v>
      </c>
      <c r="C493" s="71">
        <v>12</v>
      </c>
      <c r="D493" s="69" t="str">
        <f t="shared" si="14"/>
        <v>F.43.12</v>
      </c>
      <c r="E493" s="7" t="s">
        <v>580</v>
      </c>
      <c r="F493" s="69" t="s">
        <v>88</v>
      </c>
      <c r="G493" s="72"/>
      <c r="H493" s="72"/>
      <c r="I493" s="72"/>
      <c r="J493" s="70"/>
      <c r="K493" s="72"/>
      <c r="L493" s="7"/>
      <c r="M493" s="307"/>
      <c r="N493" s="307"/>
      <c r="O493" s="307"/>
      <c r="P493" s="307"/>
      <c r="Q493" s="307"/>
      <c r="R493" s="307"/>
      <c r="S493" s="307"/>
      <c r="T493" s="307"/>
      <c r="U493" s="307"/>
      <c r="V493" s="307"/>
      <c r="W493" s="307"/>
      <c r="X493" s="307"/>
      <c r="Y493" s="307"/>
      <c r="Z493" s="307"/>
      <c r="AA493" s="308"/>
      <c r="AB493" s="308"/>
      <c r="AC493" s="308"/>
      <c r="AD493" s="308"/>
      <c r="AE493" s="308"/>
      <c r="AF493" s="308"/>
    </row>
    <row r="494" spans="1:32" ht="15" customHeight="1">
      <c r="A494" s="69" t="s">
        <v>547</v>
      </c>
      <c r="B494" s="71">
        <v>43</v>
      </c>
      <c r="C494" s="71">
        <v>13</v>
      </c>
      <c r="D494" s="69" t="str">
        <f t="shared" si="14"/>
        <v>F.43.13</v>
      </c>
      <c r="E494" s="7" t="s">
        <v>581</v>
      </c>
      <c r="F494" s="69" t="s">
        <v>88</v>
      </c>
      <c r="G494" s="72"/>
      <c r="H494" s="72"/>
      <c r="I494" s="72"/>
      <c r="J494" s="70"/>
      <c r="K494" s="72"/>
      <c r="L494" s="7"/>
      <c r="M494" s="307"/>
      <c r="N494" s="307"/>
      <c r="O494" s="307"/>
      <c r="P494" s="307"/>
      <c r="Q494" s="307"/>
      <c r="R494" s="307"/>
      <c r="S494" s="307"/>
      <c r="T494" s="307"/>
      <c r="U494" s="307"/>
      <c r="V494" s="307"/>
      <c r="W494" s="307"/>
      <c r="X494" s="307"/>
      <c r="Y494" s="307"/>
      <c r="Z494" s="307"/>
      <c r="AA494" s="308"/>
      <c r="AB494" s="308"/>
      <c r="AC494" s="308"/>
      <c r="AD494" s="308"/>
      <c r="AE494" s="308"/>
      <c r="AF494" s="308"/>
    </row>
    <row r="495" spans="1:32" ht="14.25" customHeight="1">
      <c r="A495" s="69" t="s">
        <v>547</v>
      </c>
      <c r="B495" s="71">
        <v>43</v>
      </c>
      <c r="C495" s="71">
        <v>21</v>
      </c>
      <c r="D495" s="69" t="str">
        <f t="shared" si="14"/>
        <v>F.43.21</v>
      </c>
      <c r="E495" s="7" t="s">
        <v>582</v>
      </c>
      <c r="F495" s="69" t="s">
        <v>88</v>
      </c>
      <c r="G495" s="72"/>
      <c r="H495" s="72"/>
      <c r="I495" s="72"/>
      <c r="J495" s="70"/>
      <c r="K495" s="72"/>
      <c r="L495" s="7"/>
      <c r="M495" s="307"/>
      <c r="N495" s="307"/>
      <c r="O495" s="307"/>
      <c r="P495" s="307"/>
      <c r="Q495" s="307"/>
      <c r="R495" s="307"/>
      <c r="S495" s="307"/>
      <c r="T495" s="307"/>
      <c r="U495" s="307"/>
      <c r="V495" s="307"/>
      <c r="W495" s="307"/>
      <c r="X495" s="307"/>
      <c r="Y495" s="307"/>
      <c r="Z495" s="307"/>
      <c r="AA495" s="308"/>
      <c r="AB495" s="308"/>
      <c r="AC495" s="308"/>
      <c r="AD495" s="308"/>
      <c r="AE495" s="308"/>
      <c r="AF495" s="308"/>
    </row>
    <row r="496" spans="1:32" ht="15" customHeight="1">
      <c r="A496" s="69" t="s">
        <v>547</v>
      </c>
      <c r="B496" s="69">
        <v>43</v>
      </c>
      <c r="C496" s="69">
        <v>21</v>
      </c>
      <c r="D496" s="69" t="str">
        <f t="shared" si="14"/>
        <v>F.43.21</v>
      </c>
      <c r="E496" s="7" t="s">
        <v>570</v>
      </c>
      <c r="F496" s="69" t="s">
        <v>222</v>
      </c>
      <c r="G496" s="73" t="s">
        <v>560</v>
      </c>
      <c r="H496" s="14">
        <v>6</v>
      </c>
      <c r="I496" s="14">
        <v>13</v>
      </c>
      <c r="J496" s="69" t="str">
        <f t="shared" ref="J496:J497" si="21">CONCATENATE(H496,".",I496,".")</f>
        <v>6.13.</v>
      </c>
      <c r="K496" s="74" t="s">
        <v>561</v>
      </c>
      <c r="L496" s="15" t="s">
        <v>10</v>
      </c>
      <c r="AA496" s="308"/>
      <c r="AB496" s="308"/>
      <c r="AC496" s="308"/>
      <c r="AD496" s="308"/>
      <c r="AE496" s="308"/>
      <c r="AF496" s="308"/>
    </row>
    <row r="497" spans="1:32" ht="15" customHeight="1">
      <c r="A497" s="69" t="s">
        <v>547</v>
      </c>
      <c r="B497" s="69">
        <v>43</v>
      </c>
      <c r="C497" s="69">
        <v>21</v>
      </c>
      <c r="D497" s="69" t="str">
        <f t="shared" si="14"/>
        <v>F.43.21</v>
      </c>
      <c r="E497" s="7" t="s">
        <v>582</v>
      </c>
      <c r="F497" s="69" t="s">
        <v>222</v>
      </c>
      <c r="G497" s="73" t="s">
        <v>566</v>
      </c>
      <c r="H497" s="14">
        <v>6</v>
      </c>
      <c r="I497" s="14">
        <v>14</v>
      </c>
      <c r="J497" s="69" t="str">
        <f t="shared" si="21"/>
        <v>6.14.</v>
      </c>
      <c r="K497" s="74" t="s">
        <v>567</v>
      </c>
      <c r="L497" s="15" t="s">
        <v>10</v>
      </c>
      <c r="AA497" s="308"/>
      <c r="AB497" s="308"/>
      <c r="AC497" s="308"/>
      <c r="AD497" s="308"/>
      <c r="AE497" s="308"/>
      <c r="AF497" s="308"/>
    </row>
    <row r="498" spans="1:32" ht="15" customHeight="1">
      <c r="A498" s="69" t="s">
        <v>547</v>
      </c>
      <c r="B498" s="71">
        <v>43</v>
      </c>
      <c r="C498" s="71">
        <v>22</v>
      </c>
      <c r="D498" s="69" t="str">
        <f t="shared" si="14"/>
        <v>F.43.22</v>
      </c>
      <c r="E498" s="7" t="s">
        <v>583</v>
      </c>
      <c r="F498" s="69" t="s">
        <v>88</v>
      </c>
      <c r="G498" s="72"/>
      <c r="H498" s="72"/>
      <c r="I498" s="72"/>
      <c r="J498" s="70"/>
      <c r="K498" s="72"/>
      <c r="L498" s="7"/>
      <c r="M498" s="307"/>
      <c r="N498" s="307"/>
      <c r="O498" s="307"/>
      <c r="P498" s="307"/>
      <c r="Q498" s="307"/>
      <c r="R498" s="307"/>
      <c r="S498" s="307"/>
      <c r="T498" s="307"/>
      <c r="U498" s="307"/>
      <c r="V498" s="307"/>
      <c r="W498" s="307"/>
      <c r="X498" s="307"/>
      <c r="Y498" s="307"/>
      <c r="Z498" s="307"/>
      <c r="AA498" s="308"/>
      <c r="AB498" s="308"/>
      <c r="AC498" s="308"/>
      <c r="AD498" s="308"/>
      <c r="AE498" s="308"/>
      <c r="AF498" s="308"/>
    </row>
    <row r="499" spans="1:32" ht="15" customHeight="1">
      <c r="A499" s="69" t="s">
        <v>547</v>
      </c>
      <c r="B499" s="69">
        <v>43</v>
      </c>
      <c r="C499" s="69">
        <v>22</v>
      </c>
      <c r="D499" s="69" t="str">
        <f t="shared" si="14"/>
        <v>F.43.22</v>
      </c>
      <c r="E499" s="7" t="s">
        <v>583</v>
      </c>
      <c r="F499" s="69" t="s">
        <v>222</v>
      </c>
      <c r="G499" s="73" t="s">
        <v>501</v>
      </c>
      <c r="H499" s="14">
        <v>4</v>
      </c>
      <c r="I499" s="14">
        <v>16</v>
      </c>
      <c r="J499" s="69" t="str">
        <f>CONCATENATE(H499,".",I499,".")</f>
        <v>4.16.</v>
      </c>
      <c r="K499" s="74" t="s">
        <v>502</v>
      </c>
      <c r="L499" s="15" t="s">
        <v>10</v>
      </c>
      <c r="AA499" s="308"/>
      <c r="AB499" s="308"/>
      <c r="AC499" s="308"/>
      <c r="AD499" s="308"/>
      <c r="AE499" s="308"/>
      <c r="AF499" s="308"/>
    </row>
    <row r="500" spans="1:32" ht="14.25" customHeight="1">
      <c r="A500" s="69" t="s">
        <v>547</v>
      </c>
      <c r="B500" s="71">
        <v>43</v>
      </c>
      <c r="C500" s="71">
        <v>29</v>
      </c>
      <c r="D500" s="69" t="str">
        <f t="shared" si="14"/>
        <v>F.43.29</v>
      </c>
      <c r="E500" s="7" t="s">
        <v>584</v>
      </c>
      <c r="F500" s="69" t="s">
        <v>88</v>
      </c>
      <c r="G500" s="72"/>
      <c r="H500" s="72"/>
      <c r="I500" s="72"/>
      <c r="J500" s="70"/>
      <c r="K500" s="72"/>
      <c r="L500" s="7"/>
      <c r="M500" s="307"/>
      <c r="N500" s="307"/>
      <c r="O500" s="307"/>
      <c r="P500" s="307"/>
      <c r="Q500" s="307"/>
      <c r="R500" s="307"/>
      <c r="S500" s="307"/>
      <c r="T500" s="307"/>
      <c r="U500" s="307"/>
      <c r="V500" s="307"/>
      <c r="W500" s="307"/>
      <c r="X500" s="307"/>
      <c r="Y500" s="307"/>
      <c r="Z500" s="307"/>
      <c r="AA500" s="308"/>
      <c r="AB500" s="308"/>
      <c r="AC500" s="308"/>
      <c r="AD500" s="308"/>
      <c r="AE500" s="308"/>
      <c r="AF500" s="308"/>
    </row>
    <row r="501" spans="1:32" ht="14.25" customHeight="1">
      <c r="A501" s="69" t="s">
        <v>547</v>
      </c>
      <c r="B501" s="71">
        <v>43</v>
      </c>
      <c r="C501" s="71">
        <v>31</v>
      </c>
      <c r="D501" s="69" t="str">
        <f t="shared" si="14"/>
        <v>F.43.31</v>
      </c>
      <c r="E501" s="7" t="s">
        <v>585</v>
      </c>
      <c r="F501" s="69" t="s">
        <v>88</v>
      </c>
      <c r="G501" s="72"/>
      <c r="H501" s="72"/>
      <c r="I501" s="72"/>
      <c r="J501" s="70"/>
      <c r="K501" s="72"/>
      <c r="L501" s="7"/>
      <c r="M501" s="307"/>
      <c r="N501" s="307"/>
      <c r="O501" s="307"/>
      <c r="P501" s="307"/>
      <c r="Q501" s="307"/>
      <c r="R501" s="307"/>
      <c r="S501" s="307"/>
      <c r="T501" s="307"/>
      <c r="U501" s="307"/>
      <c r="V501" s="307"/>
      <c r="W501" s="307"/>
      <c r="X501" s="307"/>
      <c r="Y501" s="307"/>
      <c r="Z501" s="307"/>
      <c r="AA501" s="308"/>
      <c r="AB501" s="308"/>
      <c r="AC501" s="308"/>
      <c r="AD501" s="308"/>
      <c r="AE501" s="308"/>
      <c r="AF501" s="308"/>
    </row>
    <row r="502" spans="1:32" ht="15" customHeight="1">
      <c r="A502" s="69" t="s">
        <v>547</v>
      </c>
      <c r="B502" s="71">
        <v>43</v>
      </c>
      <c r="C502" s="71">
        <v>32</v>
      </c>
      <c r="D502" s="69" t="str">
        <f t="shared" si="14"/>
        <v>F.43.32</v>
      </c>
      <c r="E502" s="7" t="s">
        <v>586</v>
      </c>
      <c r="F502" s="69" t="s">
        <v>88</v>
      </c>
      <c r="G502" s="72"/>
      <c r="H502" s="72"/>
      <c r="I502" s="72"/>
      <c r="J502" s="70"/>
      <c r="K502" s="72"/>
      <c r="L502" s="7"/>
      <c r="M502" s="307"/>
      <c r="N502" s="307"/>
      <c r="O502" s="307"/>
      <c r="P502" s="307"/>
      <c r="Q502" s="307"/>
      <c r="R502" s="307"/>
      <c r="S502" s="307"/>
      <c r="T502" s="307"/>
      <c r="U502" s="307"/>
      <c r="V502" s="307"/>
      <c r="W502" s="307"/>
      <c r="X502" s="307"/>
      <c r="Y502" s="307"/>
      <c r="Z502" s="307"/>
      <c r="AA502" s="308"/>
      <c r="AB502" s="308"/>
      <c r="AC502" s="308"/>
      <c r="AD502" s="308"/>
      <c r="AE502" s="308"/>
      <c r="AF502" s="308"/>
    </row>
    <row r="503" spans="1:32" ht="15" customHeight="1">
      <c r="A503" s="69" t="s">
        <v>547</v>
      </c>
      <c r="B503" s="71">
        <v>43</v>
      </c>
      <c r="C503" s="71">
        <v>33</v>
      </c>
      <c r="D503" s="69" t="str">
        <f t="shared" si="14"/>
        <v>F.43.33</v>
      </c>
      <c r="E503" s="7" t="s">
        <v>587</v>
      </c>
      <c r="F503" s="69" t="s">
        <v>88</v>
      </c>
      <c r="G503" s="72"/>
      <c r="H503" s="72"/>
      <c r="I503" s="72"/>
      <c r="J503" s="70"/>
      <c r="K503" s="72"/>
      <c r="L503" s="7"/>
      <c r="M503" s="307"/>
      <c r="N503" s="307"/>
      <c r="O503" s="307"/>
      <c r="P503" s="307"/>
      <c r="Q503" s="307"/>
      <c r="R503" s="307"/>
      <c r="S503" s="307"/>
      <c r="T503" s="307"/>
      <c r="U503" s="307"/>
      <c r="V503" s="307"/>
      <c r="W503" s="307"/>
      <c r="X503" s="307"/>
      <c r="Y503" s="307"/>
      <c r="Z503" s="307"/>
      <c r="AA503" s="308"/>
      <c r="AB503" s="308"/>
      <c r="AC503" s="308"/>
      <c r="AD503" s="308"/>
      <c r="AE503" s="308"/>
      <c r="AF503" s="308"/>
    </row>
    <row r="504" spans="1:32" ht="15" customHeight="1">
      <c r="A504" s="69" t="s">
        <v>547</v>
      </c>
      <c r="B504" s="71">
        <v>43</v>
      </c>
      <c r="C504" s="71">
        <v>34</v>
      </c>
      <c r="D504" s="69" t="str">
        <f t="shared" si="14"/>
        <v>F.43.34</v>
      </c>
      <c r="E504" s="7" t="s">
        <v>588</v>
      </c>
      <c r="F504" s="69" t="s">
        <v>88</v>
      </c>
      <c r="G504" s="72"/>
      <c r="H504" s="72"/>
      <c r="I504" s="72"/>
      <c r="J504" s="70"/>
      <c r="K504" s="72"/>
      <c r="L504" s="7"/>
      <c r="M504" s="307"/>
      <c r="N504" s="307"/>
      <c r="O504" s="307"/>
      <c r="P504" s="307"/>
      <c r="Q504" s="307"/>
      <c r="R504" s="307"/>
      <c r="S504" s="307"/>
      <c r="T504" s="307"/>
      <c r="U504" s="307"/>
      <c r="V504" s="307"/>
      <c r="W504" s="307"/>
      <c r="X504" s="307"/>
      <c r="Y504" s="307"/>
      <c r="Z504" s="307"/>
      <c r="AA504" s="308"/>
      <c r="AB504" s="308"/>
      <c r="AC504" s="308"/>
      <c r="AD504" s="308"/>
      <c r="AE504" s="308"/>
      <c r="AF504" s="308"/>
    </row>
    <row r="505" spans="1:32" ht="14.25" customHeight="1">
      <c r="A505" s="69" t="s">
        <v>547</v>
      </c>
      <c r="B505" s="71">
        <v>43</v>
      </c>
      <c r="C505" s="71">
        <v>39</v>
      </c>
      <c r="D505" s="69" t="str">
        <f t="shared" si="14"/>
        <v>F.43.39</v>
      </c>
      <c r="E505" s="7" t="s">
        <v>589</v>
      </c>
      <c r="F505" s="69" t="s">
        <v>88</v>
      </c>
      <c r="G505" s="72"/>
      <c r="H505" s="72"/>
      <c r="I505" s="72"/>
      <c r="J505" s="70"/>
      <c r="K505" s="72"/>
      <c r="L505" s="7"/>
      <c r="M505" s="307"/>
      <c r="N505" s="307"/>
      <c r="O505" s="307"/>
      <c r="P505" s="307"/>
      <c r="Q505" s="307"/>
      <c r="R505" s="307"/>
      <c r="S505" s="307"/>
      <c r="T505" s="307"/>
      <c r="U505" s="307"/>
      <c r="V505" s="307"/>
      <c r="W505" s="307"/>
      <c r="X505" s="307"/>
      <c r="Y505" s="307"/>
      <c r="Z505" s="307"/>
      <c r="AA505" s="308"/>
      <c r="AB505" s="308"/>
      <c r="AC505" s="308"/>
      <c r="AD505" s="308"/>
      <c r="AE505" s="308"/>
      <c r="AF505" s="308"/>
    </row>
    <row r="506" spans="1:32" ht="15" customHeight="1">
      <c r="A506" s="69" t="s">
        <v>547</v>
      </c>
      <c r="B506" s="71">
        <v>43</v>
      </c>
      <c r="C506" s="71">
        <v>91</v>
      </c>
      <c r="D506" s="69" t="str">
        <f t="shared" si="14"/>
        <v>F.43.91</v>
      </c>
      <c r="E506" s="7" t="s">
        <v>590</v>
      </c>
      <c r="F506" s="69" t="s">
        <v>88</v>
      </c>
      <c r="G506" s="72"/>
      <c r="H506" s="72"/>
      <c r="I506" s="72"/>
      <c r="J506" s="70"/>
      <c r="K506" s="72"/>
      <c r="L506" s="7"/>
      <c r="M506" s="307"/>
      <c r="N506" s="307"/>
      <c r="O506" s="307"/>
      <c r="P506" s="307"/>
      <c r="Q506" s="307"/>
      <c r="R506" s="307"/>
      <c r="S506" s="307"/>
      <c r="T506" s="307"/>
      <c r="U506" s="307"/>
      <c r="V506" s="307"/>
      <c r="W506" s="307"/>
      <c r="X506" s="307"/>
      <c r="Y506" s="307"/>
      <c r="Z506" s="307"/>
      <c r="AA506" s="308"/>
      <c r="AB506" s="308"/>
      <c r="AC506" s="308"/>
      <c r="AD506" s="308"/>
      <c r="AE506" s="308"/>
      <c r="AF506" s="308"/>
    </row>
    <row r="507" spans="1:32" ht="15" customHeight="1">
      <c r="A507" s="69" t="s">
        <v>547</v>
      </c>
      <c r="B507" s="71">
        <v>43</v>
      </c>
      <c r="C507" s="71">
        <v>99</v>
      </c>
      <c r="D507" s="69" t="str">
        <f t="shared" si="14"/>
        <v>F.43.99</v>
      </c>
      <c r="E507" s="7" t="s">
        <v>591</v>
      </c>
      <c r="F507" s="69" t="s">
        <v>88</v>
      </c>
      <c r="G507" s="72"/>
      <c r="H507" s="72"/>
      <c r="I507" s="72"/>
      <c r="J507" s="70"/>
      <c r="K507" s="72"/>
      <c r="L507" s="7"/>
      <c r="M507" s="307"/>
      <c r="N507" s="307"/>
      <c r="O507" s="307"/>
      <c r="P507" s="307"/>
      <c r="Q507" s="307"/>
      <c r="R507" s="307"/>
      <c r="S507" s="307"/>
      <c r="T507" s="307"/>
      <c r="U507" s="307"/>
      <c r="V507" s="307"/>
      <c r="W507" s="307"/>
      <c r="X507" s="307"/>
      <c r="Y507" s="307"/>
      <c r="Z507" s="307"/>
      <c r="AA507" s="308"/>
      <c r="AB507" s="308"/>
      <c r="AC507" s="308"/>
      <c r="AD507" s="308"/>
      <c r="AE507" s="308"/>
      <c r="AF507" s="308"/>
    </row>
    <row r="508" spans="1:32" ht="15" customHeight="1">
      <c r="A508" s="69" t="s">
        <v>547</v>
      </c>
      <c r="B508" s="69">
        <v>71</v>
      </c>
      <c r="C508" s="69">
        <v>1</v>
      </c>
      <c r="D508" s="69" t="str">
        <f t="shared" si="14"/>
        <v>F.71.1</v>
      </c>
      <c r="E508" s="7" t="s">
        <v>592</v>
      </c>
      <c r="F508" s="69" t="s">
        <v>222</v>
      </c>
      <c r="G508" s="73" t="s">
        <v>560</v>
      </c>
      <c r="H508" s="14">
        <v>6</v>
      </c>
      <c r="I508" s="14">
        <v>13</v>
      </c>
      <c r="J508" s="69" t="str">
        <f t="shared" ref="J508:J512" si="22">CONCATENATE(H508,".",I508,".")</f>
        <v>6.13.</v>
      </c>
      <c r="K508" s="74" t="s">
        <v>561</v>
      </c>
      <c r="L508" s="15" t="s">
        <v>10</v>
      </c>
      <c r="AA508" s="308"/>
      <c r="AB508" s="308"/>
      <c r="AC508" s="308"/>
      <c r="AD508" s="308"/>
      <c r="AE508" s="308"/>
      <c r="AF508" s="308"/>
    </row>
    <row r="509" spans="1:32" ht="15" customHeight="1">
      <c r="A509" s="69" t="s">
        <v>547</v>
      </c>
      <c r="B509" s="69">
        <v>71</v>
      </c>
      <c r="C509" s="69">
        <v>1</v>
      </c>
      <c r="D509" s="69" t="str">
        <f t="shared" si="14"/>
        <v>F.71.1</v>
      </c>
      <c r="E509" s="7" t="s">
        <v>593</v>
      </c>
      <c r="F509" s="69" t="s">
        <v>222</v>
      </c>
      <c r="G509" s="73" t="s">
        <v>562</v>
      </c>
      <c r="H509" s="14">
        <v>6</v>
      </c>
      <c r="I509" s="14">
        <v>15</v>
      </c>
      <c r="J509" s="69" t="str">
        <f t="shared" si="22"/>
        <v>6.15.</v>
      </c>
      <c r="K509" s="74" t="s">
        <v>563</v>
      </c>
      <c r="L509" s="15" t="s">
        <v>10</v>
      </c>
      <c r="AA509" s="308"/>
      <c r="AB509" s="308"/>
      <c r="AC509" s="308"/>
      <c r="AD509" s="308"/>
      <c r="AE509" s="308"/>
      <c r="AF509" s="308"/>
    </row>
    <row r="510" spans="1:32" ht="15" customHeight="1">
      <c r="A510" s="69" t="s">
        <v>547</v>
      </c>
      <c r="B510" s="69">
        <v>71</v>
      </c>
      <c r="C510" s="69">
        <v>1</v>
      </c>
      <c r="D510" s="69" t="str">
        <f t="shared" si="14"/>
        <v>F.71.1</v>
      </c>
      <c r="E510" s="7" t="s">
        <v>593</v>
      </c>
      <c r="F510" s="69" t="s">
        <v>222</v>
      </c>
      <c r="G510" s="73" t="s">
        <v>575</v>
      </c>
      <c r="H510" s="14">
        <v>6</v>
      </c>
      <c r="I510" s="14">
        <v>16</v>
      </c>
      <c r="J510" s="69" t="str">
        <f t="shared" si="22"/>
        <v>6.16.</v>
      </c>
      <c r="K510" s="74" t="s">
        <v>576</v>
      </c>
      <c r="L510" s="15" t="s">
        <v>10</v>
      </c>
      <c r="AA510" s="308"/>
      <c r="AB510" s="308"/>
      <c r="AC510" s="308"/>
      <c r="AD510" s="308"/>
      <c r="AE510" s="308"/>
      <c r="AF510" s="308"/>
    </row>
    <row r="511" spans="1:32" ht="14.25" customHeight="1">
      <c r="A511" s="69" t="s">
        <v>547</v>
      </c>
      <c r="B511" s="69">
        <v>71</v>
      </c>
      <c r="C511" s="69">
        <v>20</v>
      </c>
      <c r="D511" s="69" t="str">
        <f t="shared" si="14"/>
        <v>F.71.20</v>
      </c>
      <c r="E511" s="69" t="s">
        <v>594</v>
      </c>
      <c r="F511" s="69" t="s">
        <v>222</v>
      </c>
      <c r="G511" s="73" t="s">
        <v>560</v>
      </c>
      <c r="H511" s="14">
        <v>6</v>
      </c>
      <c r="I511" s="14">
        <v>13</v>
      </c>
      <c r="J511" s="69" t="str">
        <f t="shared" si="22"/>
        <v>6.13.</v>
      </c>
      <c r="K511" s="74" t="s">
        <v>561</v>
      </c>
      <c r="L511" s="15" t="s">
        <v>10</v>
      </c>
      <c r="AA511" s="308"/>
      <c r="AB511" s="308"/>
      <c r="AC511" s="308"/>
      <c r="AD511" s="308"/>
      <c r="AE511" s="308"/>
      <c r="AF511" s="308"/>
    </row>
    <row r="512" spans="1:32" ht="15" customHeight="1">
      <c r="A512" s="69" t="s">
        <v>547</v>
      </c>
      <c r="B512" s="69">
        <v>71</v>
      </c>
      <c r="C512" s="69">
        <v>20</v>
      </c>
      <c r="D512" s="69" t="str">
        <f t="shared" si="14"/>
        <v>F.71.20</v>
      </c>
      <c r="E512" s="7" t="s">
        <v>595</v>
      </c>
      <c r="F512" s="69" t="s">
        <v>222</v>
      </c>
      <c r="G512" s="73" t="s">
        <v>562</v>
      </c>
      <c r="H512" s="14">
        <v>6</v>
      </c>
      <c r="I512" s="14">
        <v>15</v>
      </c>
      <c r="J512" s="69" t="str">
        <f t="shared" si="22"/>
        <v>6.15.</v>
      </c>
      <c r="K512" s="74" t="s">
        <v>563</v>
      </c>
      <c r="L512" s="15" t="s">
        <v>10</v>
      </c>
      <c r="AA512" s="308"/>
      <c r="AB512" s="308"/>
      <c r="AC512" s="308"/>
      <c r="AD512" s="308"/>
      <c r="AE512" s="308"/>
      <c r="AF512" s="308"/>
    </row>
    <row r="513" spans="1:32" ht="14.25" customHeight="1">
      <c r="A513" s="69" t="s">
        <v>596</v>
      </c>
      <c r="B513" s="71">
        <v>45</v>
      </c>
      <c r="C513" s="71">
        <v>11</v>
      </c>
      <c r="D513" s="69" t="str">
        <f t="shared" si="14"/>
        <v>G.45.11</v>
      </c>
      <c r="E513" s="7" t="s">
        <v>597</v>
      </c>
      <c r="F513" s="69" t="s">
        <v>88</v>
      </c>
      <c r="G513" s="72"/>
      <c r="H513" s="72"/>
      <c r="I513" s="72"/>
      <c r="J513" s="70"/>
      <c r="K513" s="72"/>
      <c r="L513" s="7"/>
      <c r="M513" s="307"/>
      <c r="N513" s="307"/>
      <c r="O513" s="307"/>
      <c r="P513" s="307"/>
      <c r="Q513" s="307"/>
      <c r="R513" s="307"/>
      <c r="S513" s="307"/>
      <c r="T513" s="307"/>
      <c r="U513" s="307"/>
      <c r="V513" s="307"/>
      <c r="W513" s="307"/>
      <c r="X513" s="307"/>
      <c r="Y513" s="307"/>
      <c r="Z513" s="307"/>
      <c r="AA513" s="308"/>
      <c r="AB513" s="308"/>
      <c r="AC513" s="308"/>
      <c r="AD513" s="308"/>
      <c r="AE513" s="308"/>
      <c r="AF513" s="308"/>
    </row>
    <row r="514" spans="1:32" ht="15" customHeight="1">
      <c r="A514" s="69" t="s">
        <v>596</v>
      </c>
      <c r="B514" s="71">
        <v>45</v>
      </c>
      <c r="C514" s="71">
        <v>19</v>
      </c>
      <c r="D514" s="69" t="str">
        <f t="shared" si="14"/>
        <v>G.45.19</v>
      </c>
      <c r="E514" s="7" t="s">
        <v>598</v>
      </c>
      <c r="F514" s="69" t="s">
        <v>88</v>
      </c>
      <c r="G514" s="72"/>
      <c r="H514" s="72"/>
      <c r="I514" s="72"/>
      <c r="J514" s="70"/>
      <c r="K514" s="72"/>
      <c r="L514" s="7"/>
      <c r="M514" s="307"/>
      <c r="N514" s="307"/>
      <c r="O514" s="307"/>
      <c r="P514" s="307"/>
      <c r="Q514" s="307"/>
      <c r="R514" s="307"/>
      <c r="S514" s="307"/>
      <c r="T514" s="307"/>
      <c r="U514" s="307"/>
      <c r="V514" s="307"/>
      <c r="W514" s="307"/>
      <c r="X514" s="307"/>
      <c r="Y514" s="307"/>
      <c r="Z514" s="307"/>
      <c r="AA514" s="308"/>
      <c r="AB514" s="308"/>
      <c r="AC514" s="308"/>
      <c r="AD514" s="308"/>
      <c r="AE514" s="308"/>
      <c r="AF514" s="308"/>
    </row>
    <row r="515" spans="1:32" ht="14.25" customHeight="1">
      <c r="A515" s="69" t="s">
        <v>596</v>
      </c>
      <c r="B515" s="71">
        <v>45</v>
      </c>
      <c r="C515" s="71">
        <v>20</v>
      </c>
      <c r="D515" s="69" t="str">
        <f t="shared" si="14"/>
        <v>G.45.20</v>
      </c>
      <c r="E515" s="7" t="s">
        <v>599</v>
      </c>
      <c r="F515" s="69" t="s">
        <v>88</v>
      </c>
      <c r="G515" s="72"/>
      <c r="H515" s="72"/>
      <c r="I515" s="72"/>
      <c r="J515" s="70"/>
      <c r="K515" s="72"/>
      <c r="L515" s="7"/>
      <c r="M515" s="307"/>
      <c r="N515" s="307"/>
      <c r="O515" s="307"/>
      <c r="P515" s="307"/>
      <c r="Q515" s="307"/>
      <c r="R515" s="307"/>
      <c r="S515" s="307"/>
      <c r="T515" s="307"/>
      <c r="U515" s="307"/>
      <c r="V515" s="307"/>
      <c r="W515" s="307"/>
      <c r="X515" s="307"/>
      <c r="Y515" s="307"/>
      <c r="Z515" s="307"/>
      <c r="AA515" s="308"/>
      <c r="AB515" s="308"/>
      <c r="AC515" s="308"/>
      <c r="AD515" s="308"/>
      <c r="AE515" s="308"/>
      <c r="AF515" s="308"/>
    </row>
    <row r="516" spans="1:32" ht="15" customHeight="1">
      <c r="A516" s="69" t="s">
        <v>596</v>
      </c>
      <c r="B516" s="71">
        <v>45</v>
      </c>
      <c r="C516" s="71">
        <v>31</v>
      </c>
      <c r="D516" s="69" t="str">
        <f t="shared" si="14"/>
        <v>G.45.31</v>
      </c>
      <c r="E516" s="7" t="s">
        <v>600</v>
      </c>
      <c r="F516" s="69" t="s">
        <v>88</v>
      </c>
      <c r="G516" s="72"/>
      <c r="H516" s="72"/>
      <c r="I516" s="72"/>
      <c r="J516" s="70"/>
      <c r="K516" s="72"/>
      <c r="L516" s="7"/>
      <c r="M516" s="307"/>
      <c r="N516" s="307"/>
      <c r="O516" s="307"/>
      <c r="P516" s="307"/>
      <c r="Q516" s="307"/>
      <c r="R516" s="307"/>
      <c r="S516" s="307"/>
      <c r="T516" s="307"/>
      <c r="U516" s="307"/>
      <c r="V516" s="307"/>
      <c r="W516" s="307"/>
      <c r="X516" s="307"/>
      <c r="Y516" s="307"/>
      <c r="Z516" s="307"/>
      <c r="AA516" s="308"/>
      <c r="AB516" s="308"/>
      <c r="AC516" s="308"/>
      <c r="AD516" s="308"/>
      <c r="AE516" s="308"/>
      <c r="AF516" s="308"/>
    </row>
    <row r="517" spans="1:32" ht="15" customHeight="1">
      <c r="A517" s="69" t="s">
        <v>596</v>
      </c>
      <c r="B517" s="71">
        <v>45</v>
      </c>
      <c r="C517" s="71">
        <v>32</v>
      </c>
      <c r="D517" s="69" t="str">
        <f t="shared" si="14"/>
        <v>G.45.32</v>
      </c>
      <c r="E517" s="7" t="s">
        <v>601</v>
      </c>
      <c r="F517" s="69" t="s">
        <v>88</v>
      </c>
      <c r="G517" s="72"/>
      <c r="H517" s="72"/>
      <c r="I517" s="72"/>
      <c r="J517" s="70"/>
      <c r="K517" s="72"/>
      <c r="L517" s="7"/>
      <c r="M517" s="307"/>
      <c r="N517" s="307"/>
      <c r="O517" s="307"/>
      <c r="P517" s="307"/>
      <c r="Q517" s="307"/>
      <c r="R517" s="307"/>
      <c r="S517" s="307"/>
      <c r="T517" s="307"/>
      <c r="U517" s="307"/>
      <c r="V517" s="307"/>
      <c r="W517" s="307"/>
      <c r="X517" s="307"/>
      <c r="Y517" s="307"/>
      <c r="Z517" s="307"/>
      <c r="AA517" s="308"/>
      <c r="AB517" s="308"/>
      <c r="AC517" s="308"/>
      <c r="AD517" s="308"/>
      <c r="AE517" s="308"/>
      <c r="AF517" s="308"/>
    </row>
    <row r="518" spans="1:32" ht="15" customHeight="1">
      <c r="A518" s="69" t="s">
        <v>596</v>
      </c>
      <c r="B518" s="71">
        <v>45</v>
      </c>
      <c r="C518" s="71">
        <v>40</v>
      </c>
      <c r="D518" s="69" t="str">
        <f t="shared" si="14"/>
        <v>G.45.40</v>
      </c>
      <c r="E518" s="7" t="s">
        <v>602</v>
      </c>
      <c r="F518" s="69" t="s">
        <v>88</v>
      </c>
      <c r="G518" s="72"/>
      <c r="H518" s="72"/>
      <c r="I518" s="72"/>
      <c r="J518" s="70"/>
      <c r="K518" s="72"/>
      <c r="L518" s="7"/>
      <c r="M518" s="307"/>
      <c r="N518" s="307"/>
      <c r="O518" s="307"/>
      <c r="P518" s="307"/>
      <c r="Q518" s="307"/>
      <c r="R518" s="307"/>
      <c r="S518" s="307"/>
      <c r="T518" s="307"/>
      <c r="U518" s="307"/>
      <c r="V518" s="307"/>
      <c r="W518" s="307"/>
      <c r="X518" s="307"/>
      <c r="Y518" s="307"/>
      <c r="Z518" s="307"/>
      <c r="AA518" s="308"/>
      <c r="AB518" s="308"/>
      <c r="AC518" s="308"/>
      <c r="AD518" s="308"/>
      <c r="AE518" s="308"/>
      <c r="AF518" s="308"/>
    </row>
    <row r="519" spans="1:32" ht="15" customHeight="1">
      <c r="A519" s="69" t="s">
        <v>596</v>
      </c>
      <c r="B519" s="71">
        <v>46</v>
      </c>
      <c r="C519" s="71">
        <v>11</v>
      </c>
      <c r="D519" s="69" t="str">
        <f t="shared" si="14"/>
        <v>G.46.11</v>
      </c>
      <c r="E519" s="7" t="s">
        <v>603</v>
      </c>
      <c r="F519" s="69" t="s">
        <v>88</v>
      </c>
      <c r="G519" s="72"/>
      <c r="H519" s="72"/>
      <c r="I519" s="72"/>
      <c r="J519" s="70"/>
      <c r="K519" s="72"/>
      <c r="L519" s="7"/>
      <c r="M519" s="307"/>
      <c r="N519" s="307"/>
      <c r="O519" s="307"/>
      <c r="P519" s="307"/>
      <c r="Q519" s="307"/>
      <c r="R519" s="307"/>
      <c r="S519" s="307"/>
      <c r="T519" s="307"/>
      <c r="U519" s="307"/>
      <c r="V519" s="307"/>
      <c r="W519" s="307"/>
      <c r="X519" s="307"/>
      <c r="Y519" s="307"/>
      <c r="Z519" s="307"/>
      <c r="AA519" s="308"/>
      <c r="AB519" s="308"/>
      <c r="AC519" s="308"/>
      <c r="AD519" s="308"/>
      <c r="AE519" s="308"/>
      <c r="AF519" s="308"/>
    </row>
    <row r="520" spans="1:32" ht="15" customHeight="1">
      <c r="A520" s="69" t="s">
        <v>596</v>
      </c>
      <c r="B520" s="71">
        <v>46</v>
      </c>
      <c r="C520" s="71">
        <v>12</v>
      </c>
      <c r="D520" s="69" t="str">
        <f t="shared" si="14"/>
        <v>G.46.12</v>
      </c>
      <c r="E520" s="7" t="s">
        <v>604</v>
      </c>
      <c r="F520" s="69" t="s">
        <v>88</v>
      </c>
      <c r="G520" s="72"/>
      <c r="H520" s="72"/>
      <c r="I520" s="72"/>
      <c r="J520" s="70"/>
      <c r="K520" s="72"/>
      <c r="L520" s="7"/>
      <c r="M520" s="307"/>
      <c r="N520" s="307"/>
      <c r="O520" s="307"/>
      <c r="P520" s="307"/>
      <c r="Q520" s="307"/>
      <c r="R520" s="307"/>
      <c r="S520" s="307"/>
      <c r="T520" s="307"/>
      <c r="U520" s="307"/>
      <c r="V520" s="307"/>
      <c r="W520" s="307"/>
      <c r="X520" s="307"/>
      <c r="Y520" s="307"/>
      <c r="Z520" s="307"/>
      <c r="AA520" s="308"/>
      <c r="AB520" s="308"/>
      <c r="AC520" s="308"/>
      <c r="AD520" s="308"/>
      <c r="AE520" s="308"/>
      <c r="AF520" s="308"/>
    </row>
    <row r="521" spans="1:32" ht="15" customHeight="1">
      <c r="A521" s="69" t="s">
        <v>596</v>
      </c>
      <c r="B521" s="71">
        <v>46</v>
      </c>
      <c r="C521" s="71">
        <v>13</v>
      </c>
      <c r="D521" s="69" t="str">
        <f t="shared" si="14"/>
        <v>G.46.13</v>
      </c>
      <c r="E521" s="7" t="s">
        <v>605</v>
      </c>
      <c r="F521" s="69" t="s">
        <v>88</v>
      </c>
      <c r="G521" s="72"/>
      <c r="H521" s="72"/>
      <c r="I521" s="72"/>
      <c r="J521" s="70"/>
      <c r="K521" s="72"/>
      <c r="L521" s="7"/>
      <c r="M521" s="307"/>
      <c r="N521" s="307"/>
      <c r="O521" s="307"/>
      <c r="P521" s="307"/>
      <c r="Q521" s="307"/>
      <c r="R521" s="307"/>
      <c r="S521" s="307"/>
      <c r="T521" s="307"/>
      <c r="U521" s="307"/>
      <c r="V521" s="307"/>
      <c r="W521" s="307"/>
      <c r="X521" s="307"/>
      <c r="Y521" s="307"/>
      <c r="Z521" s="307"/>
      <c r="AA521" s="308"/>
      <c r="AB521" s="308"/>
      <c r="AC521" s="308"/>
      <c r="AD521" s="308"/>
      <c r="AE521" s="308"/>
      <c r="AF521" s="308"/>
    </row>
    <row r="522" spans="1:32" ht="15" customHeight="1">
      <c r="A522" s="69" t="s">
        <v>596</v>
      </c>
      <c r="B522" s="71">
        <v>46</v>
      </c>
      <c r="C522" s="71">
        <v>14</v>
      </c>
      <c r="D522" s="69" t="str">
        <f t="shared" si="14"/>
        <v>G.46.14</v>
      </c>
      <c r="E522" s="7" t="s">
        <v>606</v>
      </c>
      <c r="F522" s="69" t="s">
        <v>88</v>
      </c>
      <c r="G522" s="72"/>
      <c r="H522" s="72"/>
      <c r="I522" s="72"/>
      <c r="J522" s="70"/>
      <c r="K522" s="72"/>
      <c r="L522" s="7"/>
      <c r="M522" s="307"/>
      <c r="N522" s="307"/>
      <c r="O522" s="307"/>
      <c r="P522" s="307"/>
      <c r="Q522" s="307"/>
      <c r="R522" s="307"/>
      <c r="S522" s="307"/>
      <c r="T522" s="307"/>
      <c r="U522" s="307"/>
      <c r="V522" s="307"/>
      <c r="W522" s="307"/>
      <c r="X522" s="307"/>
      <c r="Y522" s="307"/>
      <c r="Z522" s="307"/>
      <c r="AA522" s="308"/>
      <c r="AB522" s="308"/>
      <c r="AC522" s="308"/>
      <c r="AD522" s="308"/>
      <c r="AE522" s="308"/>
      <c r="AF522" s="308"/>
    </row>
    <row r="523" spans="1:32" ht="14.25" customHeight="1">
      <c r="A523" s="69" t="s">
        <v>596</v>
      </c>
      <c r="B523" s="71">
        <v>46</v>
      </c>
      <c r="C523" s="71">
        <v>15</v>
      </c>
      <c r="D523" s="69" t="str">
        <f t="shared" si="14"/>
        <v>G.46.15</v>
      </c>
      <c r="E523" s="7" t="s">
        <v>607</v>
      </c>
      <c r="F523" s="69" t="s">
        <v>88</v>
      </c>
      <c r="G523" s="72"/>
      <c r="H523" s="72"/>
      <c r="I523" s="72"/>
      <c r="J523" s="70"/>
      <c r="K523" s="72"/>
      <c r="L523" s="7"/>
      <c r="M523" s="307"/>
      <c r="N523" s="307"/>
      <c r="O523" s="307"/>
      <c r="P523" s="307"/>
      <c r="Q523" s="307"/>
      <c r="R523" s="307"/>
      <c r="S523" s="307"/>
      <c r="T523" s="307"/>
      <c r="U523" s="307"/>
      <c r="V523" s="307"/>
      <c r="W523" s="307"/>
      <c r="X523" s="307"/>
      <c r="Y523" s="307"/>
      <c r="Z523" s="307"/>
      <c r="AA523" s="308"/>
      <c r="AB523" s="308"/>
      <c r="AC523" s="308"/>
      <c r="AD523" s="308"/>
      <c r="AE523" s="308"/>
      <c r="AF523" s="308"/>
    </row>
    <row r="524" spans="1:32" ht="15" customHeight="1">
      <c r="A524" s="69" t="s">
        <v>596</v>
      </c>
      <c r="B524" s="71">
        <v>46</v>
      </c>
      <c r="C524" s="71">
        <v>16</v>
      </c>
      <c r="D524" s="69" t="str">
        <f t="shared" si="14"/>
        <v>G.46.16</v>
      </c>
      <c r="E524" s="7" t="s">
        <v>608</v>
      </c>
      <c r="F524" s="69" t="s">
        <v>88</v>
      </c>
      <c r="G524" s="72"/>
      <c r="H524" s="72"/>
      <c r="I524" s="72"/>
      <c r="J524" s="70"/>
      <c r="K524" s="72"/>
      <c r="L524" s="7"/>
      <c r="M524" s="307"/>
      <c r="N524" s="307"/>
      <c r="O524" s="307"/>
      <c r="P524" s="307"/>
      <c r="Q524" s="307"/>
      <c r="R524" s="307"/>
      <c r="S524" s="307"/>
      <c r="T524" s="307"/>
      <c r="U524" s="307"/>
      <c r="V524" s="307"/>
      <c r="W524" s="307"/>
      <c r="X524" s="307"/>
      <c r="Y524" s="307"/>
      <c r="Z524" s="307"/>
      <c r="AA524" s="308"/>
      <c r="AB524" s="308"/>
      <c r="AC524" s="308"/>
      <c r="AD524" s="308"/>
      <c r="AE524" s="308"/>
      <c r="AF524" s="308"/>
    </row>
    <row r="525" spans="1:32" ht="14.25" customHeight="1">
      <c r="A525" s="69" t="s">
        <v>596</v>
      </c>
      <c r="B525" s="71">
        <v>46</v>
      </c>
      <c r="C525" s="71">
        <v>17</v>
      </c>
      <c r="D525" s="69" t="str">
        <f t="shared" si="14"/>
        <v>G.46.17</v>
      </c>
      <c r="E525" s="7" t="s">
        <v>609</v>
      </c>
      <c r="F525" s="69" t="s">
        <v>88</v>
      </c>
      <c r="G525" s="72"/>
      <c r="H525" s="72"/>
      <c r="I525" s="72"/>
      <c r="J525" s="70"/>
      <c r="K525" s="72"/>
      <c r="L525" s="7"/>
      <c r="M525" s="307"/>
      <c r="N525" s="307"/>
      <c r="O525" s="307"/>
      <c r="P525" s="307"/>
      <c r="Q525" s="307"/>
      <c r="R525" s="307"/>
      <c r="S525" s="307"/>
      <c r="T525" s="307"/>
      <c r="U525" s="307"/>
      <c r="V525" s="307"/>
      <c r="W525" s="307"/>
      <c r="X525" s="307"/>
      <c r="Y525" s="307"/>
      <c r="Z525" s="307"/>
      <c r="AA525" s="308"/>
      <c r="AB525" s="308"/>
      <c r="AC525" s="308"/>
      <c r="AD525" s="308"/>
      <c r="AE525" s="308"/>
      <c r="AF525" s="308"/>
    </row>
    <row r="526" spans="1:32" ht="15" customHeight="1">
      <c r="A526" s="69" t="s">
        <v>596</v>
      </c>
      <c r="B526" s="71">
        <v>46</v>
      </c>
      <c r="C526" s="71">
        <v>18</v>
      </c>
      <c r="D526" s="69" t="str">
        <f t="shared" si="14"/>
        <v>G.46.18</v>
      </c>
      <c r="E526" s="7" t="s">
        <v>610</v>
      </c>
      <c r="F526" s="69" t="s">
        <v>88</v>
      </c>
      <c r="G526" s="72"/>
      <c r="H526" s="72"/>
      <c r="I526" s="72"/>
      <c r="J526" s="70"/>
      <c r="K526" s="72"/>
      <c r="L526" s="7"/>
      <c r="M526" s="307"/>
      <c r="N526" s="307"/>
      <c r="O526" s="307"/>
      <c r="P526" s="307"/>
      <c r="Q526" s="307"/>
      <c r="R526" s="307"/>
      <c r="S526" s="307"/>
      <c r="T526" s="307"/>
      <c r="U526" s="307"/>
      <c r="V526" s="307"/>
      <c r="W526" s="307"/>
      <c r="X526" s="307"/>
      <c r="Y526" s="307"/>
      <c r="Z526" s="307"/>
      <c r="AA526" s="308"/>
      <c r="AB526" s="308"/>
      <c r="AC526" s="308"/>
      <c r="AD526" s="308"/>
      <c r="AE526" s="308"/>
      <c r="AF526" s="308"/>
    </row>
    <row r="527" spans="1:32" ht="14.25" customHeight="1">
      <c r="A527" s="69" t="s">
        <v>596</v>
      </c>
      <c r="B527" s="71">
        <v>46</v>
      </c>
      <c r="C527" s="71">
        <v>19</v>
      </c>
      <c r="D527" s="69" t="str">
        <f t="shared" si="14"/>
        <v>G.46.19</v>
      </c>
      <c r="E527" s="7" t="s">
        <v>611</v>
      </c>
      <c r="F527" s="69" t="s">
        <v>88</v>
      </c>
      <c r="G527" s="72"/>
      <c r="H527" s="72"/>
      <c r="I527" s="72"/>
      <c r="J527" s="70"/>
      <c r="K527" s="72"/>
      <c r="L527" s="7"/>
      <c r="M527" s="307"/>
      <c r="N527" s="307"/>
      <c r="O527" s="307"/>
      <c r="P527" s="307"/>
      <c r="Q527" s="307"/>
      <c r="R527" s="307"/>
      <c r="S527" s="307"/>
      <c r="T527" s="307"/>
      <c r="U527" s="307"/>
      <c r="V527" s="307"/>
      <c r="W527" s="307"/>
      <c r="X527" s="307"/>
      <c r="Y527" s="307"/>
      <c r="Z527" s="307"/>
      <c r="AA527" s="308"/>
      <c r="AB527" s="308"/>
      <c r="AC527" s="308"/>
      <c r="AD527" s="308"/>
      <c r="AE527" s="308"/>
      <c r="AF527" s="308"/>
    </row>
    <row r="528" spans="1:32" ht="15" customHeight="1">
      <c r="A528" s="69" t="s">
        <v>596</v>
      </c>
      <c r="B528" s="71">
        <v>46</v>
      </c>
      <c r="C528" s="71">
        <v>21</v>
      </c>
      <c r="D528" s="69" t="str">
        <f t="shared" si="14"/>
        <v>G.46.21</v>
      </c>
      <c r="E528" s="7" t="s">
        <v>612</v>
      </c>
      <c r="F528" s="69" t="s">
        <v>88</v>
      </c>
      <c r="G528" s="72"/>
      <c r="H528" s="72"/>
      <c r="I528" s="72"/>
      <c r="J528" s="70"/>
      <c r="K528" s="72"/>
      <c r="L528" s="7"/>
      <c r="M528" s="307"/>
      <c r="N528" s="307"/>
      <c r="O528" s="307"/>
      <c r="P528" s="307"/>
      <c r="Q528" s="307"/>
      <c r="R528" s="307"/>
      <c r="S528" s="307"/>
      <c r="T528" s="307"/>
      <c r="U528" s="307"/>
      <c r="V528" s="307"/>
      <c r="W528" s="307"/>
      <c r="X528" s="307"/>
      <c r="Y528" s="307"/>
      <c r="Z528" s="307"/>
      <c r="AA528" s="308"/>
      <c r="AB528" s="308"/>
      <c r="AC528" s="308"/>
      <c r="AD528" s="308"/>
      <c r="AE528" s="308"/>
      <c r="AF528" s="308"/>
    </row>
    <row r="529" spans="1:32" ht="15" customHeight="1">
      <c r="A529" s="69" t="s">
        <v>596</v>
      </c>
      <c r="B529" s="71">
        <v>46</v>
      </c>
      <c r="C529" s="71">
        <v>22</v>
      </c>
      <c r="D529" s="69" t="str">
        <f t="shared" si="14"/>
        <v>G.46.22</v>
      </c>
      <c r="E529" s="7" t="s">
        <v>613</v>
      </c>
      <c r="F529" s="69" t="s">
        <v>88</v>
      </c>
      <c r="G529" s="72"/>
      <c r="H529" s="72"/>
      <c r="I529" s="72"/>
      <c r="J529" s="70"/>
      <c r="K529" s="72"/>
      <c r="L529" s="7"/>
      <c r="M529" s="307"/>
      <c r="N529" s="307"/>
      <c r="O529" s="307"/>
      <c r="P529" s="307"/>
      <c r="Q529" s="307"/>
      <c r="R529" s="307"/>
      <c r="S529" s="307"/>
      <c r="T529" s="307"/>
      <c r="U529" s="307"/>
      <c r="V529" s="307"/>
      <c r="W529" s="307"/>
      <c r="X529" s="307"/>
      <c r="Y529" s="307"/>
      <c r="Z529" s="307"/>
      <c r="AA529" s="308"/>
      <c r="AB529" s="308"/>
      <c r="AC529" s="308"/>
      <c r="AD529" s="308"/>
      <c r="AE529" s="308"/>
      <c r="AF529" s="308"/>
    </row>
    <row r="530" spans="1:32" ht="15" customHeight="1">
      <c r="A530" s="69" t="s">
        <v>596</v>
      </c>
      <c r="B530" s="71">
        <v>46</v>
      </c>
      <c r="C530" s="71">
        <v>23</v>
      </c>
      <c r="D530" s="69" t="str">
        <f t="shared" si="14"/>
        <v>G.46.23</v>
      </c>
      <c r="E530" s="7" t="s">
        <v>614</v>
      </c>
      <c r="F530" s="69" t="s">
        <v>88</v>
      </c>
      <c r="G530" s="72"/>
      <c r="H530" s="72"/>
      <c r="I530" s="72"/>
      <c r="J530" s="70"/>
      <c r="K530" s="72"/>
      <c r="L530" s="7"/>
      <c r="M530" s="307"/>
      <c r="N530" s="307"/>
      <c r="O530" s="307"/>
      <c r="P530" s="307"/>
      <c r="Q530" s="307"/>
      <c r="R530" s="307"/>
      <c r="S530" s="307"/>
      <c r="T530" s="307"/>
      <c r="U530" s="307"/>
      <c r="V530" s="307"/>
      <c r="W530" s="307"/>
      <c r="X530" s="307"/>
      <c r="Y530" s="307"/>
      <c r="Z530" s="307"/>
      <c r="AA530" s="308"/>
      <c r="AB530" s="308"/>
      <c r="AC530" s="308"/>
      <c r="AD530" s="308"/>
      <c r="AE530" s="308"/>
      <c r="AF530" s="308"/>
    </row>
    <row r="531" spans="1:32" ht="15" customHeight="1">
      <c r="A531" s="69" t="s">
        <v>596</v>
      </c>
      <c r="B531" s="71">
        <v>46</v>
      </c>
      <c r="C531" s="71">
        <v>24</v>
      </c>
      <c r="D531" s="69" t="str">
        <f t="shared" si="14"/>
        <v>G.46.24</v>
      </c>
      <c r="E531" s="7" t="s">
        <v>615</v>
      </c>
      <c r="F531" s="69" t="s">
        <v>88</v>
      </c>
      <c r="G531" s="72"/>
      <c r="H531" s="72"/>
      <c r="I531" s="72"/>
      <c r="J531" s="70"/>
      <c r="K531" s="72"/>
      <c r="L531" s="7"/>
      <c r="M531" s="307"/>
      <c r="N531" s="307"/>
      <c r="O531" s="307"/>
      <c r="P531" s="307"/>
      <c r="Q531" s="307"/>
      <c r="R531" s="307"/>
      <c r="S531" s="307"/>
      <c r="T531" s="307"/>
      <c r="U531" s="307"/>
      <c r="V531" s="307"/>
      <c r="W531" s="307"/>
      <c r="X531" s="307"/>
      <c r="Y531" s="307"/>
      <c r="Z531" s="307"/>
      <c r="AA531" s="308"/>
      <c r="AB531" s="308"/>
      <c r="AC531" s="308"/>
      <c r="AD531" s="308"/>
      <c r="AE531" s="308"/>
      <c r="AF531" s="308"/>
    </row>
    <row r="532" spans="1:32" ht="15" customHeight="1">
      <c r="A532" s="69" t="s">
        <v>596</v>
      </c>
      <c r="B532" s="71">
        <v>46</v>
      </c>
      <c r="C532" s="71">
        <v>31</v>
      </c>
      <c r="D532" s="69" t="str">
        <f t="shared" si="14"/>
        <v>G.46.31</v>
      </c>
      <c r="E532" s="7" t="s">
        <v>616</v>
      </c>
      <c r="F532" s="69" t="s">
        <v>88</v>
      </c>
      <c r="G532" s="72"/>
      <c r="H532" s="72"/>
      <c r="I532" s="72"/>
      <c r="J532" s="70"/>
      <c r="K532" s="72"/>
      <c r="L532" s="7"/>
      <c r="M532" s="307"/>
      <c r="N532" s="307"/>
      <c r="O532" s="307"/>
      <c r="P532" s="307"/>
      <c r="Q532" s="307"/>
      <c r="R532" s="307"/>
      <c r="S532" s="307"/>
      <c r="T532" s="307"/>
      <c r="U532" s="307"/>
      <c r="V532" s="307"/>
      <c r="W532" s="307"/>
      <c r="X532" s="307"/>
      <c r="Y532" s="307"/>
      <c r="Z532" s="307"/>
      <c r="AA532" s="308"/>
      <c r="AB532" s="308"/>
      <c r="AC532" s="308"/>
      <c r="AD532" s="308"/>
      <c r="AE532" s="308"/>
      <c r="AF532" s="308"/>
    </row>
    <row r="533" spans="1:32" ht="15" customHeight="1">
      <c r="A533" s="69" t="s">
        <v>596</v>
      </c>
      <c r="B533" s="71">
        <v>46</v>
      </c>
      <c r="C533" s="71">
        <v>32</v>
      </c>
      <c r="D533" s="69" t="str">
        <f t="shared" si="14"/>
        <v>G.46.32</v>
      </c>
      <c r="E533" s="7" t="s">
        <v>617</v>
      </c>
      <c r="F533" s="69" t="s">
        <v>88</v>
      </c>
      <c r="G533" s="72"/>
      <c r="H533" s="72"/>
      <c r="I533" s="72"/>
      <c r="J533" s="70"/>
      <c r="K533" s="72"/>
      <c r="L533" s="7"/>
      <c r="M533" s="307"/>
      <c r="N533" s="307"/>
      <c r="O533" s="307"/>
      <c r="P533" s="307"/>
      <c r="Q533" s="307"/>
      <c r="R533" s="307"/>
      <c r="S533" s="307"/>
      <c r="T533" s="307"/>
      <c r="U533" s="307"/>
      <c r="V533" s="307"/>
      <c r="W533" s="307"/>
      <c r="X533" s="307"/>
      <c r="Y533" s="307"/>
      <c r="Z533" s="307"/>
      <c r="AA533" s="308"/>
      <c r="AB533" s="308"/>
      <c r="AC533" s="308"/>
      <c r="AD533" s="308"/>
      <c r="AE533" s="308"/>
      <c r="AF533" s="308"/>
    </row>
    <row r="534" spans="1:32" ht="15" customHeight="1">
      <c r="A534" s="69" t="s">
        <v>596</v>
      </c>
      <c r="B534" s="71">
        <v>46</v>
      </c>
      <c r="C534" s="71">
        <v>33</v>
      </c>
      <c r="D534" s="69" t="str">
        <f t="shared" si="14"/>
        <v>G.46.33</v>
      </c>
      <c r="E534" s="7" t="s">
        <v>618</v>
      </c>
      <c r="F534" s="69" t="s">
        <v>88</v>
      </c>
      <c r="G534" s="72"/>
      <c r="H534" s="72"/>
      <c r="I534" s="72"/>
      <c r="J534" s="70"/>
      <c r="K534" s="72"/>
      <c r="L534" s="7"/>
      <c r="M534" s="307"/>
      <c r="N534" s="307"/>
      <c r="O534" s="307"/>
      <c r="P534" s="307"/>
      <c r="Q534" s="307"/>
      <c r="R534" s="307"/>
      <c r="S534" s="307"/>
      <c r="T534" s="307"/>
      <c r="U534" s="307"/>
      <c r="V534" s="307"/>
      <c r="W534" s="307"/>
      <c r="X534" s="307"/>
      <c r="Y534" s="307"/>
      <c r="Z534" s="307"/>
      <c r="AA534" s="308"/>
      <c r="AB534" s="308"/>
      <c r="AC534" s="308"/>
      <c r="AD534" s="308"/>
      <c r="AE534" s="308"/>
      <c r="AF534" s="308"/>
    </row>
    <row r="535" spans="1:32" ht="14.25" customHeight="1">
      <c r="A535" s="69" t="s">
        <v>596</v>
      </c>
      <c r="B535" s="71">
        <v>46</v>
      </c>
      <c r="C535" s="71">
        <v>34</v>
      </c>
      <c r="D535" s="69" t="str">
        <f t="shared" si="14"/>
        <v>G.46.34</v>
      </c>
      <c r="E535" s="7" t="s">
        <v>619</v>
      </c>
      <c r="F535" s="69" t="s">
        <v>88</v>
      </c>
      <c r="G535" s="72"/>
      <c r="H535" s="72"/>
      <c r="I535" s="72"/>
      <c r="J535" s="70"/>
      <c r="K535" s="72"/>
      <c r="L535" s="7"/>
      <c r="M535" s="307"/>
      <c r="N535" s="307"/>
      <c r="O535" s="307"/>
      <c r="P535" s="307"/>
      <c r="Q535" s="307"/>
      <c r="R535" s="307"/>
      <c r="S535" s="307"/>
      <c r="T535" s="307"/>
      <c r="U535" s="307"/>
      <c r="V535" s="307"/>
      <c r="W535" s="307"/>
      <c r="X535" s="307"/>
      <c r="Y535" s="307"/>
      <c r="Z535" s="307"/>
      <c r="AA535" s="308"/>
      <c r="AB535" s="308"/>
      <c r="AC535" s="308"/>
      <c r="AD535" s="308"/>
      <c r="AE535" s="308"/>
      <c r="AF535" s="308"/>
    </row>
    <row r="536" spans="1:32" ht="15" customHeight="1">
      <c r="A536" s="69" t="s">
        <v>596</v>
      </c>
      <c r="B536" s="71">
        <v>46</v>
      </c>
      <c r="C536" s="71">
        <v>35</v>
      </c>
      <c r="D536" s="69" t="str">
        <f t="shared" si="14"/>
        <v>G.46.35</v>
      </c>
      <c r="E536" s="7" t="s">
        <v>620</v>
      </c>
      <c r="F536" s="69" t="s">
        <v>88</v>
      </c>
      <c r="G536" s="72"/>
      <c r="H536" s="72"/>
      <c r="I536" s="72"/>
      <c r="J536" s="70"/>
      <c r="K536" s="72"/>
      <c r="L536" s="7"/>
      <c r="M536" s="307"/>
      <c r="N536" s="307"/>
      <c r="O536" s="307"/>
      <c r="P536" s="307"/>
      <c r="Q536" s="307"/>
      <c r="R536" s="307"/>
      <c r="S536" s="307"/>
      <c r="T536" s="307"/>
      <c r="U536" s="307"/>
      <c r="V536" s="307"/>
      <c r="W536" s="307"/>
      <c r="X536" s="307"/>
      <c r="Y536" s="307"/>
      <c r="Z536" s="307"/>
      <c r="AA536" s="308"/>
      <c r="AB536" s="308"/>
      <c r="AC536" s="308"/>
      <c r="AD536" s="308"/>
      <c r="AE536" s="308"/>
      <c r="AF536" s="308"/>
    </row>
    <row r="537" spans="1:32" ht="14.25" customHeight="1">
      <c r="A537" s="69" t="s">
        <v>596</v>
      </c>
      <c r="B537" s="71">
        <v>46</v>
      </c>
      <c r="C537" s="71">
        <v>36</v>
      </c>
      <c r="D537" s="69" t="str">
        <f t="shared" si="14"/>
        <v>G.46.36</v>
      </c>
      <c r="E537" s="7" t="s">
        <v>621</v>
      </c>
      <c r="F537" s="69" t="s">
        <v>88</v>
      </c>
      <c r="G537" s="72"/>
      <c r="H537" s="72"/>
      <c r="I537" s="72"/>
      <c r="J537" s="70"/>
      <c r="K537" s="72"/>
      <c r="L537" s="7"/>
      <c r="M537" s="307"/>
      <c r="N537" s="307"/>
      <c r="O537" s="307"/>
      <c r="P537" s="307"/>
      <c r="Q537" s="307"/>
      <c r="R537" s="307"/>
      <c r="S537" s="307"/>
      <c r="T537" s="307"/>
      <c r="U537" s="307"/>
      <c r="V537" s="307"/>
      <c r="W537" s="307"/>
      <c r="X537" s="307"/>
      <c r="Y537" s="307"/>
      <c r="Z537" s="307"/>
      <c r="AA537" s="308"/>
      <c r="AB537" s="308"/>
      <c r="AC537" s="308"/>
      <c r="AD537" s="308"/>
      <c r="AE537" s="308"/>
      <c r="AF537" s="308"/>
    </row>
    <row r="538" spans="1:32" ht="15" customHeight="1">
      <c r="A538" s="69" t="s">
        <v>596</v>
      </c>
      <c r="B538" s="71">
        <v>46</v>
      </c>
      <c r="C538" s="71">
        <v>37</v>
      </c>
      <c r="D538" s="69" t="str">
        <f t="shared" si="14"/>
        <v>G.46.37</v>
      </c>
      <c r="E538" s="7" t="s">
        <v>622</v>
      </c>
      <c r="F538" s="69" t="s">
        <v>88</v>
      </c>
      <c r="G538" s="72"/>
      <c r="H538" s="72"/>
      <c r="I538" s="72"/>
      <c r="J538" s="70"/>
      <c r="K538" s="72"/>
      <c r="L538" s="7"/>
      <c r="M538" s="307"/>
      <c r="N538" s="307"/>
      <c r="O538" s="307"/>
      <c r="P538" s="307"/>
      <c r="Q538" s="307"/>
      <c r="R538" s="307"/>
      <c r="S538" s="307"/>
      <c r="T538" s="307"/>
      <c r="U538" s="307"/>
      <c r="V538" s="307"/>
      <c r="W538" s="307"/>
      <c r="X538" s="307"/>
      <c r="Y538" s="307"/>
      <c r="Z538" s="307"/>
      <c r="AA538" s="308"/>
      <c r="AB538" s="308"/>
      <c r="AC538" s="308"/>
      <c r="AD538" s="308"/>
      <c r="AE538" s="308"/>
      <c r="AF538" s="308"/>
    </row>
    <row r="539" spans="1:32" ht="14.25" customHeight="1">
      <c r="A539" s="69" t="s">
        <v>596</v>
      </c>
      <c r="B539" s="71">
        <v>46</v>
      </c>
      <c r="C539" s="71">
        <v>38</v>
      </c>
      <c r="D539" s="69" t="str">
        <f t="shared" si="14"/>
        <v>G.46.38</v>
      </c>
      <c r="E539" s="7" t="s">
        <v>623</v>
      </c>
      <c r="F539" s="69" t="s">
        <v>88</v>
      </c>
      <c r="G539" s="72"/>
      <c r="H539" s="72"/>
      <c r="I539" s="72"/>
      <c r="J539" s="70"/>
      <c r="K539" s="72"/>
      <c r="L539" s="7"/>
      <c r="M539" s="307"/>
      <c r="N539" s="307"/>
      <c r="O539" s="307"/>
      <c r="P539" s="307"/>
      <c r="Q539" s="307"/>
      <c r="R539" s="307"/>
      <c r="S539" s="307"/>
      <c r="T539" s="307"/>
      <c r="U539" s="307"/>
      <c r="V539" s="307"/>
      <c r="W539" s="307"/>
      <c r="X539" s="307"/>
      <c r="Y539" s="307"/>
      <c r="Z539" s="307"/>
      <c r="AA539" s="308"/>
      <c r="AB539" s="308"/>
      <c r="AC539" s="308"/>
      <c r="AD539" s="308"/>
      <c r="AE539" s="308"/>
      <c r="AF539" s="308"/>
    </row>
    <row r="540" spans="1:32" ht="15" customHeight="1">
      <c r="A540" s="69" t="s">
        <v>596</v>
      </c>
      <c r="B540" s="71">
        <v>46</v>
      </c>
      <c r="C540" s="71">
        <v>39</v>
      </c>
      <c r="D540" s="69" t="str">
        <f t="shared" si="14"/>
        <v>G.46.39</v>
      </c>
      <c r="E540" s="7" t="s">
        <v>624</v>
      </c>
      <c r="F540" s="69" t="s">
        <v>88</v>
      </c>
      <c r="G540" s="72"/>
      <c r="H540" s="72"/>
      <c r="I540" s="72"/>
      <c r="J540" s="70"/>
      <c r="K540" s="72"/>
      <c r="L540" s="7"/>
      <c r="M540" s="307"/>
      <c r="N540" s="307"/>
      <c r="O540" s="307"/>
      <c r="P540" s="307"/>
      <c r="Q540" s="307"/>
      <c r="R540" s="307"/>
      <c r="S540" s="307"/>
      <c r="T540" s="307"/>
      <c r="U540" s="307"/>
      <c r="V540" s="307"/>
      <c r="W540" s="307"/>
      <c r="X540" s="307"/>
      <c r="Y540" s="307"/>
      <c r="Z540" s="307"/>
      <c r="AA540" s="308"/>
      <c r="AB540" s="308"/>
      <c r="AC540" s="308"/>
      <c r="AD540" s="308"/>
      <c r="AE540" s="308"/>
      <c r="AF540" s="308"/>
    </row>
    <row r="541" spans="1:32" ht="15" customHeight="1">
      <c r="A541" s="69" t="s">
        <v>596</v>
      </c>
      <c r="B541" s="71">
        <v>46</v>
      </c>
      <c r="C541" s="71">
        <v>41</v>
      </c>
      <c r="D541" s="69" t="str">
        <f t="shared" si="14"/>
        <v>G.46.41</v>
      </c>
      <c r="E541" s="7" t="s">
        <v>625</v>
      </c>
      <c r="F541" s="69" t="s">
        <v>88</v>
      </c>
      <c r="G541" s="72"/>
      <c r="H541" s="72"/>
      <c r="I541" s="72"/>
      <c r="J541" s="70"/>
      <c r="K541" s="72"/>
      <c r="L541" s="7"/>
      <c r="M541" s="307"/>
      <c r="N541" s="307"/>
      <c r="O541" s="307"/>
      <c r="P541" s="307"/>
      <c r="Q541" s="307"/>
      <c r="R541" s="307"/>
      <c r="S541" s="307"/>
      <c r="T541" s="307"/>
      <c r="U541" s="307"/>
      <c r="V541" s="307"/>
      <c r="W541" s="307"/>
      <c r="X541" s="307"/>
      <c r="Y541" s="307"/>
      <c r="Z541" s="307"/>
      <c r="AA541" s="308"/>
      <c r="AB541" s="308"/>
      <c r="AC541" s="308"/>
      <c r="AD541" s="308"/>
      <c r="AE541" s="308"/>
      <c r="AF541" s="308"/>
    </row>
    <row r="542" spans="1:32" ht="15" customHeight="1">
      <c r="A542" s="69" t="s">
        <v>596</v>
      </c>
      <c r="B542" s="71">
        <v>46</v>
      </c>
      <c r="C542" s="71">
        <v>42</v>
      </c>
      <c r="D542" s="69" t="str">
        <f t="shared" si="14"/>
        <v>G.46.42</v>
      </c>
      <c r="E542" s="7" t="s">
        <v>626</v>
      </c>
      <c r="F542" s="69" t="s">
        <v>88</v>
      </c>
      <c r="G542" s="72"/>
      <c r="H542" s="72"/>
      <c r="I542" s="72"/>
      <c r="J542" s="70"/>
      <c r="K542" s="72"/>
      <c r="L542" s="7"/>
      <c r="M542" s="307"/>
      <c r="N542" s="307"/>
      <c r="O542" s="307"/>
      <c r="P542" s="307"/>
      <c r="Q542" s="307"/>
      <c r="R542" s="307"/>
      <c r="S542" s="307"/>
      <c r="T542" s="307"/>
      <c r="U542" s="307"/>
      <c r="V542" s="307"/>
      <c r="W542" s="307"/>
      <c r="X542" s="307"/>
      <c r="Y542" s="307"/>
      <c r="Z542" s="307"/>
      <c r="AA542" s="308"/>
      <c r="AB542" s="308"/>
      <c r="AC542" s="308"/>
      <c r="AD542" s="308"/>
      <c r="AE542" s="308"/>
      <c r="AF542" s="308"/>
    </row>
    <row r="543" spans="1:32" ht="15" customHeight="1">
      <c r="A543" s="69" t="s">
        <v>596</v>
      </c>
      <c r="B543" s="71">
        <v>46</v>
      </c>
      <c r="C543" s="71">
        <v>43</v>
      </c>
      <c r="D543" s="69" t="str">
        <f t="shared" si="14"/>
        <v>G.46.43</v>
      </c>
      <c r="E543" s="7" t="s">
        <v>627</v>
      </c>
      <c r="F543" s="69" t="s">
        <v>88</v>
      </c>
      <c r="G543" s="72"/>
      <c r="H543" s="72"/>
      <c r="I543" s="72"/>
      <c r="J543" s="70"/>
      <c r="K543" s="72"/>
      <c r="L543" s="7"/>
      <c r="M543" s="307"/>
      <c r="N543" s="307"/>
      <c r="O543" s="307"/>
      <c r="P543" s="307"/>
      <c r="Q543" s="307"/>
      <c r="R543" s="307"/>
      <c r="S543" s="307"/>
      <c r="T543" s="307"/>
      <c r="U543" s="307"/>
      <c r="V543" s="307"/>
      <c r="W543" s="307"/>
      <c r="X543" s="307"/>
      <c r="Y543" s="307"/>
      <c r="Z543" s="307"/>
      <c r="AA543" s="308"/>
      <c r="AB543" s="308"/>
      <c r="AC543" s="308"/>
      <c r="AD543" s="308"/>
      <c r="AE543" s="308"/>
      <c r="AF543" s="308"/>
    </row>
    <row r="544" spans="1:32" ht="15" customHeight="1">
      <c r="A544" s="69" t="s">
        <v>596</v>
      </c>
      <c r="B544" s="71">
        <v>46</v>
      </c>
      <c r="C544" s="71">
        <v>44</v>
      </c>
      <c r="D544" s="69" t="str">
        <f t="shared" si="14"/>
        <v>G.46.44</v>
      </c>
      <c r="E544" s="7" t="s">
        <v>628</v>
      </c>
      <c r="F544" s="69" t="s">
        <v>88</v>
      </c>
      <c r="G544" s="72"/>
      <c r="H544" s="72"/>
      <c r="I544" s="72"/>
      <c r="J544" s="70"/>
      <c r="K544" s="72"/>
      <c r="L544" s="7"/>
      <c r="M544" s="307"/>
      <c r="N544" s="307"/>
      <c r="O544" s="307"/>
      <c r="P544" s="307"/>
      <c r="Q544" s="307"/>
      <c r="R544" s="307"/>
      <c r="S544" s="307"/>
      <c r="T544" s="307"/>
      <c r="U544" s="307"/>
      <c r="V544" s="307"/>
      <c r="W544" s="307"/>
      <c r="X544" s="307"/>
      <c r="Y544" s="307"/>
      <c r="Z544" s="307"/>
      <c r="AA544" s="308"/>
      <c r="AB544" s="308"/>
      <c r="AC544" s="308"/>
      <c r="AD544" s="308"/>
      <c r="AE544" s="308"/>
      <c r="AF544" s="308"/>
    </row>
    <row r="545" spans="1:32" ht="15" customHeight="1">
      <c r="A545" s="69" t="s">
        <v>596</v>
      </c>
      <c r="B545" s="71">
        <v>46</v>
      </c>
      <c r="C545" s="71">
        <v>45</v>
      </c>
      <c r="D545" s="69" t="str">
        <f t="shared" si="14"/>
        <v>G.46.45</v>
      </c>
      <c r="E545" s="7" t="s">
        <v>629</v>
      </c>
      <c r="F545" s="69" t="s">
        <v>88</v>
      </c>
      <c r="G545" s="72"/>
      <c r="H545" s="72"/>
      <c r="I545" s="72"/>
      <c r="J545" s="70"/>
      <c r="K545" s="72"/>
      <c r="L545" s="7"/>
      <c r="M545" s="307"/>
      <c r="N545" s="307"/>
      <c r="O545" s="307"/>
      <c r="P545" s="307"/>
      <c r="Q545" s="307"/>
      <c r="R545" s="307"/>
      <c r="S545" s="307"/>
      <c r="T545" s="307"/>
      <c r="U545" s="307"/>
      <c r="V545" s="307"/>
      <c r="W545" s="307"/>
      <c r="X545" s="307"/>
      <c r="Y545" s="307"/>
      <c r="Z545" s="307"/>
      <c r="AA545" s="308"/>
      <c r="AB545" s="308"/>
      <c r="AC545" s="308"/>
      <c r="AD545" s="308"/>
      <c r="AE545" s="308"/>
      <c r="AF545" s="308"/>
    </row>
    <row r="546" spans="1:32" ht="15" customHeight="1">
      <c r="A546" s="69" t="s">
        <v>596</v>
      </c>
      <c r="B546" s="71">
        <v>46</v>
      </c>
      <c r="C546" s="71">
        <v>46</v>
      </c>
      <c r="D546" s="69" t="str">
        <f t="shared" si="14"/>
        <v>G.46.46</v>
      </c>
      <c r="E546" s="7" t="s">
        <v>630</v>
      </c>
      <c r="F546" s="69" t="s">
        <v>88</v>
      </c>
      <c r="G546" s="72"/>
      <c r="H546" s="72"/>
      <c r="I546" s="72"/>
      <c r="J546" s="70"/>
      <c r="K546" s="72"/>
      <c r="L546" s="7"/>
      <c r="M546" s="307"/>
      <c r="N546" s="307"/>
      <c r="O546" s="307"/>
      <c r="P546" s="307"/>
      <c r="Q546" s="307"/>
      <c r="R546" s="307"/>
      <c r="S546" s="307"/>
      <c r="T546" s="307"/>
      <c r="U546" s="307"/>
      <c r="V546" s="307"/>
      <c r="W546" s="307"/>
      <c r="X546" s="307"/>
      <c r="Y546" s="307"/>
      <c r="Z546" s="307"/>
      <c r="AA546" s="308"/>
      <c r="AB546" s="308"/>
      <c r="AC546" s="308"/>
      <c r="AD546" s="308"/>
      <c r="AE546" s="308"/>
      <c r="AF546" s="308"/>
    </row>
    <row r="547" spans="1:32" ht="14.25" customHeight="1">
      <c r="A547" s="69" t="s">
        <v>596</v>
      </c>
      <c r="B547" s="71">
        <v>46</v>
      </c>
      <c r="C547" s="71">
        <v>47</v>
      </c>
      <c r="D547" s="69" t="str">
        <f t="shared" si="14"/>
        <v>G.46.47</v>
      </c>
      <c r="E547" s="7" t="s">
        <v>631</v>
      </c>
      <c r="F547" s="69" t="s">
        <v>88</v>
      </c>
      <c r="G547" s="72"/>
      <c r="H547" s="72"/>
      <c r="I547" s="72"/>
      <c r="J547" s="70"/>
      <c r="K547" s="72"/>
      <c r="L547" s="7"/>
      <c r="M547" s="307"/>
      <c r="N547" s="307"/>
      <c r="O547" s="307"/>
      <c r="P547" s="307"/>
      <c r="Q547" s="307"/>
      <c r="R547" s="307"/>
      <c r="S547" s="307"/>
      <c r="T547" s="307"/>
      <c r="U547" s="307"/>
      <c r="V547" s="307"/>
      <c r="W547" s="307"/>
      <c r="X547" s="307"/>
      <c r="Y547" s="307"/>
      <c r="Z547" s="307"/>
      <c r="AA547" s="308"/>
      <c r="AB547" s="308"/>
      <c r="AC547" s="308"/>
      <c r="AD547" s="308"/>
      <c r="AE547" s="308"/>
      <c r="AF547" s="308"/>
    </row>
    <row r="548" spans="1:32" ht="15" customHeight="1">
      <c r="A548" s="69" t="s">
        <v>596</v>
      </c>
      <c r="B548" s="71">
        <v>46</v>
      </c>
      <c r="C548" s="71">
        <v>48</v>
      </c>
      <c r="D548" s="69" t="str">
        <f t="shared" si="14"/>
        <v>G.46.48</v>
      </c>
      <c r="E548" s="7" t="s">
        <v>632</v>
      </c>
      <c r="F548" s="69" t="s">
        <v>88</v>
      </c>
      <c r="G548" s="72"/>
      <c r="H548" s="72"/>
      <c r="I548" s="72"/>
      <c r="J548" s="70"/>
      <c r="K548" s="72"/>
      <c r="L548" s="7"/>
      <c r="M548" s="307"/>
      <c r="N548" s="307"/>
      <c r="O548" s="307"/>
      <c r="P548" s="307"/>
      <c r="Q548" s="307"/>
      <c r="R548" s="307"/>
      <c r="S548" s="307"/>
      <c r="T548" s="307"/>
      <c r="U548" s="307"/>
      <c r="V548" s="307"/>
      <c r="W548" s="307"/>
      <c r="X548" s="307"/>
      <c r="Y548" s="307"/>
      <c r="Z548" s="307"/>
      <c r="AA548" s="308"/>
      <c r="AB548" s="308"/>
      <c r="AC548" s="308"/>
      <c r="AD548" s="308"/>
      <c r="AE548" s="308"/>
      <c r="AF548" s="308"/>
    </row>
    <row r="549" spans="1:32" ht="15" customHeight="1">
      <c r="A549" s="69" t="s">
        <v>596</v>
      </c>
      <c r="B549" s="71">
        <v>46</v>
      </c>
      <c r="C549" s="71">
        <v>49</v>
      </c>
      <c r="D549" s="69" t="str">
        <f t="shared" si="14"/>
        <v>G.46.49</v>
      </c>
      <c r="E549" s="7" t="s">
        <v>633</v>
      </c>
      <c r="F549" s="69" t="s">
        <v>88</v>
      </c>
      <c r="G549" s="72"/>
      <c r="H549" s="72"/>
      <c r="I549" s="72"/>
      <c r="J549" s="70"/>
      <c r="K549" s="72"/>
      <c r="L549" s="7"/>
      <c r="M549" s="307"/>
      <c r="N549" s="307"/>
      <c r="O549" s="307"/>
      <c r="P549" s="307"/>
      <c r="Q549" s="307"/>
      <c r="R549" s="307"/>
      <c r="S549" s="307"/>
      <c r="T549" s="307"/>
      <c r="U549" s="307"/>
      <c r="V549" s="307"/>
      <c r="W549" s="307"/>
      <c r="X549" s="307"/>
      <c r="Y549" s="307"/>
      <c r="Z549" s="307"/>
      <c r="AA549" s="308"/>
      <c r="AB549" s="308"/>
      <c r="AC549" s="308"/>
      <c r="AD549" s="308"/>
      <c r="AE549" s="308"/>
      <c r="AF549" s="308"/>
    </row>
    <row r="550" spans="1:32" ht="14.25" customHeight="1">
      <c r="A550" s="69" t="s">
        <v>596</v>
      </c>
      <c r="B550" s="71">
        <v>46</v>
      </c>
      <c r="C550" s="71">
        <v>51</v>
      </c>
      <c r="D550" s="69" t="str">
        <f t="shared" si="14"/>
        <v>G.46.51</v>
      </c>
      <c r="E550" s="7" t="s">
        <v>634</v>
      </c>
      <c r="F550" s="69" t="s">
        <v>88</v>
      </c>
      <c r="G550" s="72"/>
      <c r="H550" s="72"/>
      <c r="I550" s="72"/>
      <c r="J550" s="70"/>
      <c r="K550" s="72"/>
      <c r="L550" s="7"/>
      <c r="M550" s="307"/>
      <c r="N550" s="307"/>
      <c r="O550" s="307"/>
      <c r="P550" s="307"/>
      <c r="Q550" s="307"/>
      <c r="R550" s="307"/>
      <c r="S550" s="307"/>
      <c r="T550" s="307"/>
      <c r="U550" s="307"/>
      <c r="V550" s="307"/>
      <c r="W550" s="307"/>
      <c r="X550" s="307"/>
      <c r="Y550" s="307"/>
      <c r="Z550" s="307"/>
      <c r="AA550" s="308"/>
      <c r="AB550" s="308"/>
      <c r="AC550" s="308"/>
      <c r="AD550" s="308"/>
      <c r="AE550" s="308"/>
      <c r="AF550" s="308"/>
    </row>
    <row r="551" spans="1:32" ht="15" customHeight="1">
      <c r="A551" s="69" t="s">
        <v>596</v>
      </c>
      <c r="B551" s="71">
        <v>46</v>
      </c>
      <c r="C551" s="71">
        <v>52</v>
      </c>
      <c r="D551" s="69" t="str">
        <f t="shared" si="14"/>
        <v>G.46.52</v>
      </c>
      <c r="E551" s="7" t="s">
        <v>635</v>
      </c>
      <c r="F551" s="69" t="s">
        <v>88</v>
      </c>
      <c r="G551" s="72"/>
      <c r="H551" s="72"/>
      <c r="I551" s="72"/>
      <c r="J551" s="70"/>
      <c r="K551" s="72"/>
      <c r="L551" s="7"/>
      <c r="M551" s="307"/>
      <c r="N551" s="307"/>
      <c r="O551" s="307"/>
      <c r="P551" s="307"/>
      <c r="Q551" s="307"/>
      <c r="R551" s="307"/>
      <c r="S551" s="307"/>
      <c r="T551" s="307"/>
      <c r="U551" s="307"/>
      <c r="V551" s="307"/>
      <c r="W551" s="307"/>
      <c r="X551" s="307"/>
      <c r="Y551" s="307"/>
      <c r="Z551" s="307"/>
      <c r="AA551" s="308"/>
      <c r="AB551" s="308"/>
      <c r="AC551" s="308"/>
      <c r="AD551" s="308"/>
      <c r="AE551" s="308"/>
      <c r="AF551" s="308"/>
    </row>
    <row r="552" spans="1:32" ht="14.25" customHeight="1">
      <c r="A552" s="69" t="s">
        <v>596</v>
      </c>
      <c r="B552" s="71">
        <v>46</v>
      </c>
      <c r="C552" s="71">
        <v>61</v>
      </c>
      <c r="D552" s="69" t="str">
        <f t="shared" si="14"/>
        <v>G.46.61</v>
      </c>
      <c r="E552" s="7" t="s">
        <v>636</v>
      </c>
      <c r="F552" s="69" t="s">
        <v>88</v>
      </c>
      <c r="G552" s="72"/>
      <c r="H552" s="72"/>
      <c r="I552" s="72"/>
      <c r="J552" s="70"/>
      <c r="K552" s="72"/>
      <c r="L552" s="7"/>
      <c r="M552" s="307"/>
      <c r="N552" s="307"/>
      <c r="O552" s="307"/>
      <c r="P552" s="307"/>
      <c r="Q552" s="307"/>
      <c r="R552" s="307"/>
      <c r="S552" s="307"/>
      <c r="T552" s="307"/>
      <c r="U552" s="307"/>
      <c r="V552" s="307"/>
      <c r="W552" s="307"/>
      <c r="X552" s="307"/>
      <c r="Y552" s="307"/>
      <c r="Z552" s="307"/>
      <c r="AA552" s="308"/>
      <c r="AB552" s="308"/>
      <c r="AC552" s="308"/>
      <c r="AD552" s="308"/>
      <c r="AE552" s="308"/>
      <c r="AF552" s="308"/>
    </row>
    <row r="553" spans="1:32" ht="15" customHeight="1">
      <c r="A553" s="69" t="s">
        <v>596</v>
      </c>
      <c r="B553" s="71">
        <v>46</v>
      </c>
      <c r="C553" s="71">
        <v>62</v>
      </c>
      <c r="D553" s="69" t="str">
        <f t="shared" si="14"/>
        <v>G.46.62</v>
      </c>
      <c r="E553" s="78" t="s">
        <v>637</v>
      </c>
      <c r="F553" s="69" t="s">
        <v>88</v>
      </c>
      <c r="G553" s="72"/>
      <c r="H553" s="72"/>
      <c r="I553" s="72"/>
      <c r="J553" s="70"/>
      <c r="K553" s="72"/>
      <c r="L553" s="7"/>
      <c r="M553" s="307"/>
      <c r="N553" s="307"/>
      <c r="O553" s="307"/>
      <c r="P553" s="307"/>
      <c r="Q553" s="307"/>
      <c r="R553" s="307"/>
      <c r="S553" s="307"/>
      <c r="T553" s="307"/>
      <c r="U553" s="307"/>
      <c r="V553" s="307"/>
      <c r="W553" s="307"/>
      <c r="X553" s="307"/>
      <c r="Y553" s="307"/>
      <c r="Z553" s="307"/>
      <c r="AA553" s="308"/>
      <c r="AB553" s="308"/>
      <c r="AC553" s="308"/>
      <c r="AD553" s="308"/>
      <c r="AE553" s="308"/>
      <c r="AF553" s="308"/>
    </row>
    <row r="554" spans="1:32" ht="14.25" customHeight="1">
      <c r="A554" s="69" t="s">
        <v>596</v>
      </c>
      <c r="B554" s="71">
        <v>46</v>
      </c>
      <c r="C554" s="71">
        <v>63</v>
      </c>
      <c r="D554" s="69" t="str">
        <f t="shared" si="14"/>
        <v>G.46.63</v>
      </c>
      <c r="E554" s="78" t="s">
        <v>638</v>
      </c>
      <c r="F554" s="69" t="s">
        <v>88</v>
      </c>
      <c r="G554" s="72"/>
      <c r="H554" s="72"/>
      <c r="I554" s="72"/>
      <c r="J554" s="70"/>
      <c r="K554" s="72"/>
      <c r="L554" s="7"/>
      <c r="M554" s="307"/>
      <c r="N554" s="307"/>
      <c r="O554" s="307"/>
      <c r="P554" s="307"/>
      <c r="Q554" s="307"/>
      <c r="R554" s="307"/>
      <c r="S554" s="307"/>
      <c r="T554" s="307"/>
      <c r="U554" s="307"/>
      <c r="V554" s="307"/>
      <c r="W554" s="307"/>
      <c r="X554" s="307"/>
      <c r="Y554" s="307"/>
      <c r="Z554" s="307"/>
      <c r="AA554" s="308"/>
      <c r="AB554" s="308"/>
      <c r="AC554" s="308"/>
      <c r="AD554" s="308"/>
      <c r="AE554" s="308"/>
      <c r="AF554" s="308"/>
    </row>
    <row r="555" spans="1:32" ht="15" customHeight="1">
      <c r="A555" s="69" t="s">
        <v>596</v>
      </c>
      <c r="B555" s="71">
        <v>46</v>
      </c>
      <c r="C555" s="71">
        <v>64</v>
      </c>
      <c r="D555" s="69" t="str">
        <f t="shared" si="14"/>
        <v>G.46.64</v>
      </c>
      <c r="E555" s="78" t="s">
        <v>639</v>
      </c>
      <c r="F555" s="69" t="s">
        <v>88</v>
      </c>
      <c r="G555" s="72"/>
      <c r="H555" s="72"/>
      <c r="I555" s="72"/>
      <c r="J555" s="70"/>
      <c r="K555" s="72"/>
      <c r="L555" s="7"/>
      <c r="M555" s="307"/>
      <c r="N555" s="307"/>
      <c r="O555" s="307"/>
      <c r="P555" s="307"/>
      <c r="Q555" s="307"/>
      <c r="R555" s="307"/>
      <c r="S555" s="307"/>
      <c r="T555" s="307"/>
      <c r="U555" s="307"/>
      <c r="V555" s="307"/>
      <c r="W555" s="307"/>
      <c r="X555" s="307"/>
      <c r="Y555" s="307"/>
      <c r="Z555" s="307"/>
      <c r="AA555" s="308"/>
      <c r="AB555" s="308"/>
      <c r="AC555" s="308"/>
      <c r="AD555" s="308"/>
      <c r="AE555" s="308"/>
      <c r="AF555" s="308"/>
    </row>
    <row r="556" spans="1:32" ht="15" customHeight="1">
      <c r="A556" s="69" t="s">
        <v>596</v>
      </c>
      <c r="B556" s="71">
        <v>46</v>
      </c>
      <c r="C556" s="71">
        <v>65</v>
      </c>
      <c r="D556" s="69" t="str">
        <f t="shared" si="14"/>
        <v>G.46.65</v>
      </c>
      <c r="E556" s="78" t="s">
        <v>640</v>
      </c>
      <c r="F556" s="69" t="s">
        <v>88</v>
      </c>
      <c r="G556" s="72"/>
      <c r="H556" s="72"/>
      <c r="I556" s="72"/>
      <c r="J556" s="70"/>
      <c r="K556" s="72"/>
      <c r="L556" s="7"/>
      <c r="M556" s="307"/>
      <c r="N556" s="307"/>
      <c r="O556" s="307"/>
      <c r="P556" s="307"/>
      <c r="Q556" s="307"/>
      <c r="R556" s="307"/>
      <c r="S556" s="307"/>
      <c r="T556" s="307"/>
      <c r="U556" s="307"/>
      <c r="V556" s="307"/>
      <c r="W556" s="307"/>
      <c r="X556" s="307"/>
      <c r="Y556" s="307"/>
      <c r="Z556" s="307"/>
      <c r="AA556" s="308"/>
      <c r="AB556" s="308"/>
      <c r="AC556" s="308"/>
      <c r="AD556" s="308"/>
      <c r="AE556" s="308"/>
      <c r="AF556" s="308"/>
    </row>
    <row r="557" spans="1:32" ht="15" customHeight="1">
      <c r="A557" s="69" t="s">
        <v>596</v>
      </c>
      <c r="B557" s="71">
        <v>46</v>
      </c>
      <c r="C557" s="71">
        <v>66</v>
      </c>
      <c r="D557" s="69" t="str">
        <f t="shared" si="14"/>
        <v>G.46.66</v>
      </c>
      <c r="E557" s="78" t="s">
        <v>641</v>
      </c>
      <c r="F557" s="69" t="s">
        <v>88</v>
      </c>
      <c r="G557" s="72"/>
      <c r="H557" s="72"/>
      <c r="I557" s="72"/>
      <c r="J557" s="70"/>
      <c r="K557" s="72"/>
      <c r="L557" s="7"/>
      <c r="M557" s="307"/>
      <c r="N557" s="307"/>
      <c r="O557" s="307"/>
      <c r="P557" s="307"/>
      <c r="Q557" s="307"/>
      <c r="R557" s="307"/>
      <c r="S557" s="307"/>
      <c r="T557" s="307"/>
      <c r="U557" s="307"/>
      <c r="V557" s="307"/>
      <c r="W557" s="307"/>
      <c r="X557" s="307"/>
      <c r="Y557" s="307"/>
      <c r="Z557" s="307"/>
      <c r="AA557" s="308"/>
      <c r="AB557" s="308"/>
      <c r="AC557" s="308"/>
      <c r="AD557" s="308"/>
      <c r="AE557" s="308"/>
      <c r="AF557" s="308"/>
    </row>
    <row r="558" spans="1:32" ht="15" customHeight="1">
      <c r="A558" s="69" t="s">
        <v>596</v>
      </c>
      <c r="B558" s="71">
        <v>46</v>
      </c>
      <c r="C558" s="71">
        <v>69</v>
      </c>
      <c r="D558" s="69" t="str">
        <f t="shared" si="14"/>
        <v>G.46.69</v>
      </c>
      <c r="E558" s="78" t="s">
        <v>642</v>
      </c>
      <c r="F558" s="69" t="s">
        <v>88</v>
      </c>
      <c r="G558" s="72"/>
      <c r="H558" s="72"/>
      <c r="I558" s="72"/>
      <c r="J558" s="70"/>
      <c r="K558" s="72"/>
      <c r="L558" s="7"/>
      <c r="M558" s="307"/>
      <c r="N558" s="307"/>
      <c r="O558" s="307"/>
      <c r="P558" s="307"/>
      <c r="Q558" s="307"/>
      <c r="R558" s="307"/>
      <c r="S558" s="307"/>
      <c r="T558" s="307"/>
      <c r="U558" s="307"/>
      <c r="V558" s="307"/>
      <c r="W558" s="307"/>
      <c r="X558" s="307"/>
      <c r="Y558" s="307"/>
      <c r="Z558" s="307"/>
      <c r="AA558" s="308"/>
      <c r="AB558" s="308"/>
      <c r="AC558" s="308"/>
      <c r="AD558" s="308"/>
      <c r="AE558" s="308"/>
      <c r="AF558" s="308"/>
    </row>
    <row r="559" spans="1:32" ht="15" customHeight="1">
      <c r="A559" s="69" t="s">
        <v>596</v>
      </c>
      <c r="B559" s="71">
        <v>46</v>
      </c>
      <c r="C559" s="71">
        <v>71</v>
      </c>
      <c r="D559" s="69" t="str">
        <f t="shared" si="14"/>
        <v>G.46.71</v>
      </c>
      <c r="E559" s="78" t="s">
        <v>643</v>
      </c>
      <c r="F559" s="69" t="s">
        <v>88</v>
      </c>
      <c r="G559" s="72"/>
      <c r="H559" s="72"/>
      <c r="I559" s="72"/>
      <c r="J559" s="70"/>
      <c r="K559" s="72"/>
      <c r="L559" s="7"/>
      <c r="M559" s="307"/>
      <c r="N559" s="307"/>
      <c r="O559" s="307"/>
      <c r="P559" s="307"/>
      <c r="Q559" s="307"/>
      <c r="R559" s="307"/>
      <c r="S559" s="307"/>
      <c r="T559" s="307"/>
      <c r="U559" s="307"/>
      <c r="V559" s="307"/>
      <c r="W559" s="307"/>
      <c r="X559" s="307"/>
      <c r="Y559" s="307"/>
      <c r="Z559" s="307"/>
      <c r="AA559" s="308"/>
      <c r="AB559" s="308"/>
      <c r="AC559" s="308"/>
      <c r="AD559" s="308"/>
      <c r="AE559" s="308"/>
      <c r="AF559" s="308"/>
    </row>
    <row r="560" spans="1:32" ht="15" customHeight="1">
      <c r="A560" s="69" t="s">
        <v>596</v>
      </c>
      <c r="B560" s="71">
        <v>46</v>
      </c>
      <c r="C560" s="71">
        <v>72</v>
      </c>
      <c r="D560" s="69" t="str">
        <f t="shared" si="14"/>
        <v>G.46.72</v>
      </c>
      <c r="E560" s="78" t="s">
        <v>644</v>
      </c>
      <c r="F560" s="69" t="s">
        <v>88</v>
      </c>
      <c r="G560" s="72"/>
      <c r="H560" s="72"/>
      <c r="I560" s="72"/>
      <c r="J560" s="70"/>
      <c r="K560" s="72"/>
      <c r="L560" s="7"/>
      <c r="M560" s="307"/>
      <c r="N560" s="307"/>
      <c r="O560" s="307"/>
      <c r="P560" s="307"/>
      <c r="Q560" s="307"/>
      <c r="R560" s="307"/>
      <c r="S560" s="307"/>
      <c r="T560" s="307"/>
      <c r="U560" s="307"/>
      <c r="V560" s="307"/>
      <c r="W560" s="307"/>
      <c r="X560" s="307"/>
      <c r="Y560" s="307"/>
      <c r="Z560" s="307"/>
      <c r="AA560" s="308"/>
      <c r="AB560" s="308"/>
      <c r="AC560" s="308"/>
      <c r="AD560" s="308"/>
      <c r="AE560" s="308"/>
      <c r="AF560" s="308"/>
    </row>
    <row r="561" spans="1:32" ht="15" customHeight="1">
      <c r="A561" s="69" t="s">
        <v>596</v>
      </c>
      <c r="B561" s="71">
        <v>46</v>
      </c>
      <c r="C561" s="71">
        <v>73</v>
      </c>
      <c r="D561" s="69" t="str">
        <f t="shared" si="14"/>
        <v>G.46.73</v>
      </c>
      <c r="E561" s="78" t="s">
        <v>645</v>
      </c>
      <c r="F561" s="69" t="s">
        <v>88</v>
      </c>
      <c r="G561" s="72"/>
      <c r="H561" s="72"/>
      <c r="I561" s="72"/>
      <c r="J561" s="70"/>
      <c r="K561" s="72"/>
      <c r="L561" s="7"/>
      <c r="M561" s="307"/>
      <c r="N561" s="307"/>
      <c r="O561" s="307"/>
      <c r="P561" s="307"/>
      <c r="Q561" s="307"/>
      <c r="R561" s="307"/>
      <c r="S561" s="307"/>
      <c r="T561" s="307"/>
      <c r="U561" s="307"/>
      <c r="V561" s="307"/>
      <c r="W561" s="307"/>
      <c r="X561" s="307"/>
      <c r="Y561" s="307"/>
      <c r="Z561" s="307"/>
      <c r="AA561" s="308"/>
      <c r="AB561" s="308"/>
      <c r="AC561" s="308"/>
      <c r="AD561" s="308"/>
      <c r="AE561" s="308"/>
      <c r="AF561" s="308"/>
    </row>
    <row r="562" spans="1:32" ht="14.25" customHeight="1">
      <c r="A562" s="69" t="s">
        <v>596</v>
      </c>
      <c r="B562" s="71">
        <v>46</v>
      </c>
      <c r="C562" s="71">
        <v>74</v>
      </c>
      <c r="D562" s="69" t="str">
        <f t="shared" si="14"/>
        <v>G.46.74</v>
      </c>
      <c r="E562" s="78" t="s">
        <v>646</v>
      </c>
      <c r="F562" s="69" t="s">
        <v>88</v>
      </c>
      <c r="G562" s="72"/>
      <c r="H562" s="72"/>
      <c r="I562" s="72"/>
      <c r="J562" s="70"/>
      <c r="K562" s="72"/>
      <c r="L562" s="7"/>
      <c r="M562" s="307"/>
      <c r="N562" s="307"/>
      <c r="O562" s="307"/>
      <c r="P562" s="307"/>
      <c r="Q562" s="307"/>
      <c r="R562" s="307"/>
      <c r="S562" s="307"/>
      <c r="T562" s="307"/>
      <c r="U562" s="307"/>
      <c r="V562" s="307"/>
      <c r="W562" s="307"/>
      <c r="X562" s="307"/>
      <c r="Y562" s="307"/>
      <c r="Z562" s="307"/>
      <c r="AA562" s="308"/>
      <c r="AB562" s="308"/>
      <c r="AC562" s="308"/>
      <c r="AD562" s="308"/>
      <c r="AE562" s="308"/>
      <c r="AF562" s="308"/>
    </row>
    <row r="563" spans="1:32" ht="14.25" customHeight="1">
      <c r="A563" s="69" t="s">
        <v>596</v>
      </c>
      <c r="B563" s="71">
        <v>46</v>
      </c>
      <c r="C563" s="71">
        <v>75</v>
      </c>
      <c r="D563" s="69" t="str">
        <f t="shared" si="14"/>
        <v>G.46.75</v>
      </c>
      <c r="E563" s="78" t="s">
        <v>647</v>
      </c>
      <c r="F563" s="69" t="s">
        <v>88</v>
      </c>
      <c r="G563" s="72"/>
      <c r="H563" s="72"/>
      <c r="I563" s="72"/>
      <c r="J563" s="70"/>
      <c r="K563" s="72"/>
      <c r="L563" s="7"/>
      <c r="M563" s="307"/>
      <c r="N563" s="307"/>
      <c r="O563" s="307"/>
      <c r="P563" s="307"/>
      <c r="Q563" s="307"/>
      <c r="R563" s="307"/>
      <c r="S563" s="307"/>
      <c r="T563" s="307"/>
      <c r="U563" s="307"/>
      <c r="V563" s="307"/>
      <c r="W563" s="307"/>
      <c r="X563" s="307"/>
      <c r="Y563" s="307"/>
      <c r="Z563" s="307"/>
      <c r="AA563" s="308"/>
      <c r="AB563" s="308"/>
      <c r="AC563" s="308"/>
      <c r="AD563" s="308"/>
      <c r="AE563" s="308"/>
      <c r="AF563" s="308"/>
    </row>
    <row r="564" spans="1:32" ht="15" customHeight="1">
      <c r="A564" s="69" t="s">
        <v>596</v>
      </c>
      <c r="B564" s="71">
        <v>46</v>
      </c>
      <c r="C564" s="71">
        <v>76</v>
      </c>
      <c r="D564" s="69" t="str">
        <f t="shared" si="14"/>
        <v>G.46.76</v>
      </c>
      <c r="E564" s="78" t="s">
        <v>648</v>
      </c>
      <c r="F564" s="69" t="s">
        <v>88</v>
      </c>
      <c r="G564" s="72"/>
      <c r="H564" s="72"/>
      <c r="I564" s="72"/>
      <c r="J564" s="70"/>
      <c r="K564" s="72"/>
      <c r="L564" s="7"/>
      <c r="M564" s="307"/>
      <c r="N564" s="307"/>
      <c r="O564" s="307"/>
      <c r="P564" s="307"/>
      <c r="Q564" s="307"/>
      <c r="R564" s="307"/>
      <c r="S564" s="307"/>
      <c r="T564" s="307"/>
      <c r="U564" s="307"/>
      <c r="V564" s="307"/>
      <c r="W564" s="307"/>
      <c r="X564" s="307"/>
      <c r="Y564" s="307"/>
      <c r="Z564" s="307"/>
      <c r="AA564" s="308"/>
      <c r="AB564" s="308"/>
      <c r="AC564" s="308"/>
      <c r="AD564" s="308"/>
      <c r="AE564" s="308"/>
      <c r="AF564" s="308"/>
    </row>
    <row r="565" spans="1:32" ht="15" customHeight="1">
      <c r="A565" s="69" t="s">
        <v>596</v>
      </c>
      <c r="B565" s="71">
        <v>46</v>
      </c>
      <c r="C565" s="71">
        <v>77</v>
      </c>
      <c r="D565" s="69" t="str">
        <f t="shared" si="14"/>
        <v>G.46.77</v>
      </c>
      <c r="E565" s="78" t="s">
        <v>649</v>
      </c>
      <c r="F565" s="69" t="s">
        <v>88</v>
      </c>
      <c r="G565" s="72"/>
      <c r="H565" s="72"/>
      <c r="I565" s="72"/>
      <c r="J565" s="70"/>
      <c r="K565" s="72"/>
      <c r="L565" s="7"/>
      <c r="M565" s="307"/>
      <c r="N565" s="307"/>
      <c r="O565" s="307"/>
      <c r="P565" s="307"/>
      <c r="Q565" s="307"/>
      <c r="R565" s="307"/>
      <c r="S565" s="307"/>
      <c r="T565" s="307"/>
      <c r="U565" s="307"/>
      <c r="V565" s="307"/>
      <c r="W565" s="307"/>
      <c r="X565" s="307"/>
      <c r="Y565" s="307"/>
      <c r="Z565" s="307"/>
      <c r="AA565" s="308"/>
      <c r="AB565" s="308"/>
      <c r="AC565" s="308"/>
      <c r="AD565" s="308"/>
      <c r="AE565" s="308"/>
      <c r="AF565" s="308"/>
    </row>
    <row r="566" spans="1:32" ht="15" customHeight="1">
      <c r="A566" s="69" t="s">
        <v>596</v>
      </c>
      <c r="B566" s="71">
        <v>46</v>
      </c>
      <c r="C566" s="71">
        <v>90</v>
      </c>
      <c r="D566" s="69" t="str">
        <f t="shared" si="14"/>
        <v>G.46.90</v>
      </c>
      <c r="E566" s="78" t="s">
        <v>650</v>
      </c>
      <c r="F566" s="69" t="s">
        <v>88</v>
      </c>
      <c r="G566" s="72"/>
      <c r="H566" s="72"/>
      <c r="I566" s="72"/>
      <c r="J566" s="70"/>
      <c r="K566" s="72"/>
      <c r="L566" s="7"/>
      <c r="M566" s="307"/>
      <c r="N566" s="307"/>
      <c r="O566" s="307"/>
      <c r="P566" s="307"/>
      <c r="Q566" s="307"/>
      <c r="R566" s="307"/>
      <c r="S566" s="307"/>
      <c r="T566" s="307"/>
      <c r="U566" s="307"/>
      <c r="V566" s="307"/>
      <c r="W566" s="307"/>
      <c r="X566" s="307"/>
      <c r="Y566" s="307"/>
      <c r="Z566" s="307"/>
      <c r="AA566" s="308"/>
      <c r="AB566" s="308"/>
      <c r="AC566" s="308"/>
      <c r="AD566" s="308"/>
      <c r="AE566" s="308"/>
      <c r="AF566" s="308"/>
    </row>
    <row r="567" spans="1:32" ht="15" customHeight="1">
      <c r="A567" s="69" t="s">
        <v>596</v>
      </c>
      <c r="B567" s="71">
        <v>47</v>
      </c>
      <c r="C567" s="71">
        <v>11</v>
      </c>
      <c r="D567" s="69" t="str">
        <f t="shared" si="14"/>
        <v>G.47.11</v>
      </c>
      <c r="E567" s="78" t="s">
        <v>651</v>
      </c>
      <c r="F567" s="69" t="s">
        <v>88</v>
      </c>
      <c r="G567" s="72"/>
      <c r="H567" s="72"/>
      <c r="I567" s="72"/>
      <c r="J567" s="70"/>
      <c r="K567" s="72"/>
      <c r="L567" s="7"/>
      <c r="M567" s="307"/>
      <c r="N567" s="307"/>
      <c r="O567" s="307"/>
      <c r="P567" s="307"/>
      <c r="Q567" s="307"/>
      <c r="R567" s="307"/>
      <c r="S567" s="307"/>
      <c r="T567" s="307"/>
      <c r="U567" s="307"/>
      <c r="V567" s="307"/>
      <c r="W567" s="307"/>
      <c r="X567" s="307"/>
      <c r="Y567" s="307"/>
      <c r="Z567" s="307"/>
      <c r="AA567" s="308"/>
      <c r="AB567" s="308"/>
      <c r="AC567" s="308"/>
      <c r="AD567" s="308"/>
      <c r="AE567" s="308"/>
      <c r="AF567" s="308"/>
    </row>
    <row r="568" spans="1:32" ht="15" customHeight="1">
      <c r="A568" s="69" t="s">
        <v>596</v>
      </c>
      <c r="B568" s="71">
        <v>47</v>
      </c>
      <c r="C568" s="71">
        <v>19</v>
      </c>
      <c r="D568" s="69" t="str">
        <f t="shared" si="14"/>
        <v>G.47.19</v>
      </c>
      <c r="E568" s="78" t="s">
        <v>652</v>
      </c>
      <c r="F568" s="69" t="s">
        <v>88</v>
      </c>
      <c r="G568" s="72"/>
      <c r="H568" s="72"/>
      <c r="I568" s="72"/>
      <c r="J568" s="70"/>
      <c r="K568" s="72"/>
      <c r="L568" s="7"/>
      <c r="M568" s="307"/>
      <c r="N568" s="307"/>
      <c r="O568" s="307"/>
      <c r="P568" s="307"/>
      <c r="Q568" s="307"/>
      <c r="R568" s="307"/>
      <c r="S568" s="307"/>
      <c r="T568" s="307"/>
      <c r="U568" s="307"/>
      <c r="V568" s="307"/>
      <c r="W568" s="307"/>
      <c r="X568" s="307"/>
      <c r="Y568" s="307"/>
      <c r="Z568" s="307"/>
      <c r="AA568" s="308"/>
      <c r="AB568" s="308"/>
      <c r="AC568" s="308"/>
      <c r="AD568" s="308"/>
      <c r="AE568" s="308"/>
      <c r="AF568" s="308"/>
    </row>
    <row r="569" spans="1:32" ht="15" customHeight="1">
      <c r="A569" s="69" t="s">
        <v>596</v>
      </c>
      <c r="B569" s="71">
        <v>47</v>
      </c>
      <c r="C569" s="71">
        <v>21</v>
      </c>
      <c r="D569" s="69" t="str">
        <f t="shared" si="14"/>
        <v>G.47.21</v>
      </c>
      <c r="E569" s="78" t="s">
        <v>653</v>
      </c>
      <c r="F569" s="69" t="s">
        <v>88</v>
      </c>
      <c r="G569" s="72"/>
      <c r="H569" s="72"/>
      <c r="I569" s="72"/>
      <c r="J569" s="70"/>
      <c r="K569" s="72"/>
      <c r="L569" s="7"/>
      <c r="M569" s="307"/>
      <c r="N569" s="307"/>
      <c r="O569" s="307"/>
      <c r="P569" s="307"/>
      <c r="Q569" s="307"/>
      <c r="R569" s="307"/>
      <c r="S569" s="307"/>
      <c r="T569" s="307"/>
      <c r="U569" s="307"/>
      <c r="V569" s="307"/>
      <c r="W569" s="307"/>
      <c r="X569" s="307"/>
      <c r="Y569" s="307"/>
      <c r="Z569" s="307"/>
      <c r="AA569" s="308"/>
      <c r="AB569" s="308"/>
      <c r="AC569" s="308"/>
      <c r="AD569" s="308"/>
      <c r="AE569" s="308"/>
      <c r="AF569" s="308"/>
    </row>
    <row r="570" spans="1:32" ht="15" customHeight="1">
      <c r="A570" s="69" t="s">
        <v>596</v>
      </c>
      <c r="B570" s="71">
        <v>47</v>
      </c>
      <c r="C570" s="71">
        <v>22</v>
      </c>
      <c r="D570" s="69" t="str">
        <f t="shared" si="14"/>
        <v>G.47.22</v>
      </c>
      <c r="E570" s="78" t="s">
        <v>654</v>
      </c>
      <c r="F570" s="69" t="s">
        <v>88</v>
      </c>
      <c r="G570" s="72"/>
      <c r="H570" s="72"/>
      <c r="I570" s="72"/>
      <c r="J570" s="70"/>
      <c r="K570" s="72"/>
      <c r="L570" s="7"/>
      <c r="M570" s="307"/>
      <c r="N570" s="307"/>
      <c r="O570" s="307"/>
      <c r="P570" s="307"/>
      <c r="Q570" s="307"/>
      <c r="R570" s="307"/>
      <c r="S570" s="307"/>
      <c r="T570" s="307"/>
      <c r="U570" s="307"/>
      <c r="V570" s="307"/>
      <c r="W570" s="307"/>
      <c r="X570" s="307"/>
      <c r="Y570" s="307"/>
      <c r="Z570" s="307"/>
      <c r="AA570" s="308"/>
      <c r="AB570" s="308"/>
      <c r="AC570" s="308"/>
      <c r="AD570" s="308"/>
      <c r="AE570" s="308"/>
      <c r="AF570" s="308"/>
    </row>
    <row r="571" spans="1:32" ht="14.25" customHeight="1">
      <c r="A571" s="69" t="s">
        <v>596</v>
      </c>
      <c r="B571" s="71">
        <v>47</v>
      </c>
      <c r="C571" s="71">
        <v>23</v>
      </c>
      <c r="D571" s="69" t="str">
        <f t="shared" si="14"/>
        <v>G.47.23</v>
      </c>
      <c r="E571" s="78" t="s">
        <v>655</v>
      </c>
      <c r="F571" s="69" t="s">
        <v>88</v>
      </c>
      <c r="G571" s="72"/>
      <c r="H571" s="72"/>
      <c r="I571" s="72"/>
      <c r="J571" s="70"/>
      <c r="K571" s="72"/>
      <c r="L571" s="7"/>
      <c r="M571" s="307"/>
      <c r="N571" s="307"/>
      <c r="O571" s="307"/>
      <c r="P571" s="307"/>
      <c r="Q571" s="307"/>
      <c r="R571" s="307"/>
      <c r="S571" s="307"/>
      <c r="T571" s="307"/>
      <c r="U571" s="307"/>
      <c r="V571" s="307"/>
      <c r="W571" s="307"/>
      <c r="X571" s="307"/>
      <c r="Y571" s="307"/>
      <c r="Z571" s="307"/>
      <c r="AA571" s="308"/>
      <c r="AB571" s="308"/>
      <c r="AC571" s="308"/>
      <c r="AD571" s="308"/>
      <c r="AE571" s="308"/>
      <c r="AF571" s="308"/>
    </row>
    <row r="572" spans="1:32" ht="14.25" customHeight="1">
      <c r="A572" s="69" t="s">
        <v>596</v>
      </c>
      <c r="B572" s="71">
        <v>47</v>
      </c>
      <c r="C572" s="71">
        <v>24</v>
      </c>
      <c r="D572" s="69" t="str">
        <f t="shared" si="14"/>
        <v>G.47.24</v>
      </c>
      <c r="E572" s="78" t="s">
        <v>656</v>
      </c>
      <c r="F572" s="69" t="s">
        <v>88</v>
      </c>
      <c r="G572" s="72"/>
      <c r="H572" s="72"/>
      <c r="I572" s="72"/>
      <c r="J572" s="70"/>
      <c r="K572" s="72"/>
      <c r="L572" s="7"/>
      <c r="M572" s="307"/>
      <c r="N572" s="307"/>
      <c r="O572" s="307"/>
      <c r="P572" s="307"/>
      <c r="Q572" s="307"/>
      <c r="R572" s="307"/>
      <c r="S572" s="307"/>
      <c r="T572" s="307"/>
      <c r="U572" s="307"/>
      <c r="V572" s="307"/>
      <c r="W572" s="307"/>
      <c r="X572" s="307"/>
      <c r="Y572" s="307"/>
      <c r="Z572" s="307"/>
      <c r="AA572" s="308"/>
      <c r="AB572" s="308"/>
      <c r="AC572" s="308"/>
      <c r="AD572" s="308"/>
      <c r="AE572" s="308"/>
      <c r="AF572" s="308"/>
    </row>
    <row r="573" spans="1:32" ht="14.25" customHeight="1">
      <c r="A573" s="69" t="s">
        <v>596</v>
      </c>
      <c r="B573" s="71">
        <v>47</v>
      </c>
      <c r="C573" s="71">
        <v>25</v>
      </c>
      <c r="D573" s="69" t="str">
        <f t="shared" si="14"/>
        <v>G.47.25</v>
      </c>
      <c r="E573" s="78" t="s">
        <v>657</v>
      </c>
      <c r="F573" s="69" t="s">
        <v>88</v>
      </c>
      <c r="G573" s="72"/>
      <c r="H573" s="72"/>
      <c r="I573" s="72"/>
      <c r="J573" s="70"/>
      <c r="K573" s="72"/>
      <c r="L573" s="7"/>
      <c r="M573" s="307"/>
      <c r="N573" s="307"/>
      <c r="O573" s="307"/>
      <c r="P573" s="307"/>
      <c r="Q573" s="307"/>
      <c r="R573" s="307"/>
      <c r="S573" s="307"/>
      <c r="T573" s="307"/>
      <c r="U573" s="307"/>
      <c r="V573" s="307"/>
      <c r="W573" s="307"/>
      <c r="X573" s="307"/>
      <c r="Y573" s="307"/>
      <c r="Z573" s="307"/>
      <c r="AA573" s="308"/>
      <c r="AB573" s="308"/>
      <c r="AC573" s="308"/>
      <c r="AD573" s="308"/>
      <c r="AE573" s="308"/>
      <c r="AF573" s="308"/>
    </row>
    <row r="574" spans="1:32" ht="15" customHeight="1">
      <c r="A574" s="69" t="s">
        <v>596</v>
      </c>
      <c r="B574" s="71">
        <v>47</v>
      </c>
      <c r="C574" s="71">
        <v>26</v>
      </c>
      <c r="D574" s="69" t="str">
        <f t="shared" si="14"/>
        <v>G.47.26</v>
      </c>
      <c r="E574" s="78" t="s">
        <v>658</v>
      </c>
      <c r="F574" s="69" t="s">
        <v>88</v>
      </c>
      <c r="G574" s="72"/>
      <c r="H574" s="72"/>
      <c r="I574" s="72"/>
      <c r="J574" s="70"/>
      <c r="K574" s="72"/>
      <c r="L574" s="7"/>
      <c r="M574" s="307"/>
      <c r="N574" s="307"/>
      <c r="O574" s="307"/>
      <c r="P574" s="307"/>
      <c r="Q574" s="307"/>
      <c r="R574" s="307"/>
      <c r="S574" s="307"/>
      <c r="T574" s="307"/>
      <c r="U574" s="307"/>
      <c r="V574" s="307"/>
      <c r="W574" s="307"/>
      <c r="X574" s="307"/>
      <c r="Y574" s="307"/>
      <c r="Z574" s="307"/>
      <c r="AA574" s="308"/>
      <c r="AB574" s="308"/>
      <c r="AC574" s="308"/>
      <c r="AD574" s="308"/>
      <c r="AE574" s="308"/>
      <c r="AF574" s="308"/>
    </row>
    <row r="575" spans="1:32" ht="15" customHeight="1">
      <c r="A575" s="69" t="s">
        <v>596</v>
      </c>
      <c r="B575" s="71">
        <v>47</v>
      </c>
      <c r="C575" s="71">
        <v>29</v>
      </c>
      <c r="D575" s="69" t="str">
        <f t="shared" si="14"/>
        <v>G.47.29</v>
      </c>
      <c r="E575" s="78" t="s">
        <v>659</v>
      </c>
      <c r="F575" s="69" t="s">
        <v>88</v>
      </c>
      <c r="G575" s="72"/>
      <c r="H575" s="72"/>
      <c r="I575" s="72"/>
      <c r="J575" s="70"/>
      <c r="K575" s="72"/>
      <c r="L575" s="7"/>
      <c r="M575" s="307"/>
      <c r="N575" s="307"/>
      <c r="O575" s="307"/>
      <c r="P575" s="307"/>
      <c r="Q575" s="307"/>
      <c r="R575" s="307"/>
      <c r="S575" s="307"/>
      <c r="T575" s="307"/>
      <c r="U575" s="307"/>
      <c r="V575" s="307"/>
      <c r="W575" s="307"/>
      <c r="X575" s="307"/>
      <c r="Y575" s="307"/>
      <c r="Z575" s="307"/>
      <c r="AA575" s="308"/>
      <c r="AB575" s="308"/>
      <c r="AC575" s="308"/>
      <c r="AD575" s="308"/>
      <c r="AE575" s="308"/>
      <c r="AF575" s="308"/>
    </row>
    <row r="576" spans="1:32" ht="15" customHeight="1">
      <c r="A576" s="69" t="s">
        <v>596</v>
      </c>
      <c r="B576" s="71">
        <v>47</v>
      </c>
      <c r="C576" s="71">
        <v>30</v>
      </c>
      <c r="D576" s="69" t="str">
        <f t="shared" si="14"/>
        <v>G.47.30</v>
      </c>
      <c r="E576" s="78" t="s">
        <v>660</v>
      </c>
      <c r="F576" s="69" t="s">
        <v>88</v>
      </c>
      <c r="G576" s="72"/>
      <c r="H576" s="72"/>
      <c r="I576" s="72"/>
      <c r="J576" s="70"/>
      <c r="K576" s="72"/>
      <c r="L576" s="7"/>
      <c r="M576" s="307"/>
      <c r="N576" s="307"/>
      <c r="O576" s="307"/>
      <c r="P576" s="307"/>
      <c r="Q576" s="307"/>
      <c r="R576" s="307"/>
      <c r="S576" s="307"/>
      <c r="T576" s="307"/>
      <c r="U576" s="307"/>
      <c r="V576" s="307"/>
      <c r="W576" s="307"/>
      <c r="X576" s="307"/>
      <c r="Y576" s="307"/>
      <c r="Z576" s="307"/>
      <c r="AA576" s="308"/>
      <c r="AB576" s="308"/>
      <c r="AC576" s="308"/>
      <c r="AD576" s="308"/>
      <c r="AE576" s="308"/>
      <c r="AF576" s="308"/>
    </row>
    <row r="577" spans="1:32" ht="15" customHeight="1">
      <c r="A577" s="69" t="s">
        <v>596</v>
      </c>
      <c r="B577" s="71">
        <v>47</v>
      </c>
      <c r="C577" s="71">
        <v>41</v>
      </c>
      <c r="D577" s="69" t="str">
        <f t="shared" si="14"/>
        <v>G.47.41</v>
      </c>
      <c r="E577" s="78" t="s">
        <v>661</v>
      </c>
      <c r="F577" s="69" t="s">
        <v>88</v>
      </c>
      <c r="G577" s="72"/>
      <c r="H577" s="72"/>
      <c r="I577" s="72"/>
      <c r="J577" s="70"/>
      <c r="K577" s="72"/>
      <c r="L577" s="7"/>
      <c r="M577" s="307"/>
      <c r="N577" s="307"/>
      <c r="O577" s="307"/>
      <c r="P577" s="307"/>
      <c r="Q577" s="307"/>
      <c r="R577" s="307"/>
      <c r="S577" s="307"/>
      <c r="T577" s="307"/>
      <c r="U577" s="307"/>
      <c r="V577" s="307"/>
      <c r="W577" s="307"/>
      <c r="X577" s="307"/>
      <c r="Y577" s="307"/>
      <c r="Z577" s="307"/>
      <c r="AA577" s="308"/>
      <c r="AB577" s="308"/>
      <c r="AC577" s="308"/>
      <c r="AD577" s="308"/>
      <c r="AE577" s="308"/>
      <c r="AF577" s="308"/>
    </row>
    <row r="578" spans="1:32" ht="15" customHeight="1">
      <c r="A578" s="69" t="s">
        <v>596</v>
      </c>
      <c r="B578" s="71">
        <v>47</v>
      </c>
      <c r="C578" s="71">
        <v>42</v>
      </c>
      <c r="D578" s="69" t="str">
        <f t="shared" si="14"/>
        <v>G.47.42</v>
      </c>
      <c r="E578" s="78" t="s">
        <v>662</v>
      </c>
      <c r="F578" s="69" t="s">
        <v>88</v>
      </c>
      <c r="G578" s="72"/>
      <c r="H578" s="72"/>
      <c r="I578" s="72"/>
      <c r="J578" s="70"/>
      <c r="K578" s="72"/>
      <c r="L578" s="7"/>
      <c r="M578" s="307"/>
      <c r="N578" s="307"/>
      <c r="O578" s="307"/>
      <c r="P578" s="307"/>
      <c r="Q578" s="307"/>
      <c r="R578" s="307"/>
      <c r="S578" s="307"/>
      <c r="T578" s="307"/>
      <c r="U578" s="307"/>
      <c r="V578" s="307"/>
      <c r="W578" s="307"/>
      <c r="X578" s="307"/>
      <c r="Y578" s="307"/>
      <c r="Z578" s="307"/>
      <c r="AA578" s="308"/>
      <c r="AB578" s="308"/>
      <c r="AC578" s="308"/>
      <c r="AD578" s="308"/>
      <c r="AE578" s="308"/>
      <c r="AF578" s="308"/>
    </row>
    <row r="579" spans="1:32" ht="15" customHeight="1">
      <c r="A579" s="69" t="s">
        <v>596</v>
      </c>
      <c r="B579" s="71">
        <v>47</v>
      </c>
      <c r="C579" s="71">
        <v>43</v>
      </c>
      <c r="D579" s="69" t="str">
        <f t="shared" si="14"/>
        <v>G.47.43</v>
      </c>
      <c r="E579" s="78" t="s">
        <v>663</v>
      </c>
      <c r="F579" s="69" t="s">
        <v>88</v>
      </c>
      <c r="G579" s="72"/>
      <c r="H579" s="72"/>
      <c r="I579" s="72"/>
      <c r="J579" s="70"/>
      <c r="K579" s="72"/>
      <c r="L579" s="7"/>
      <c r="M579" s="307"/>
      <c r="N579" s="307"/>
      <c r="O579" s="307"/>
      <c r="P579" s="307"/>
      <c r="Q579" s="307"/>
      <c r="R579" s="307"/>
      <c r="S579" s="307"/>
      <c r="T579" s="307"/>
      <c r="U579" s="307"/>
      <c r="V579" s="307"/>
      <c r="W579" s="307"/>
      <c r="X579" s="307"/>
      <c r="Y579" s="307"/>
      <c r="Z579" s="307"/>
      <c r="AA579" s="308"/>
      <c r="AB579" s="308"/>
      <c r="AC579" s="308"/>
      <c r="AD579" s="308"/>
      <c r="AE579" s="308"/>
      <c r="AF579" s="308"/>
    </row>
    <row r="580" spans="1:32" ht="15" customHeight="1">
      <c r="A580" s="69" t="s">
        <v>596</v>
      </c>
      <c r="B580" s="71">
        <v>47</v>
      </c>
      <c r="C580" s="71">
        <v>51</v>
      </c>
      <c r="D580" s="69" t="str">
        <f t="shared" si="14"/>
        <v>G.47.51</v>
      </c>
      <c r="E580" s="78" t="s">
        <v>664</v>
      </c>
      <c r="F580" s="69" t="s">
        <v>88</v>
      </c>
      <c r="G580" s="72"/>
      <c r="H580" s="72"/>
      <c r="I580" s="72"/>
      <c r="J580" s="70"/>
      <c r="K580" s="72"/>
      <c r="L580" s="7"/>
      <c r="M580" s="307"/>
      <c r="N580" s="307"/>
      <c r="O580" s="307"/>
      <c r="P580" s="307"/>
      <c r="Q580" s="307"/>
      <c r="R580" s="307"/>
      <c r="S580" s="307"/>
      <c r="T580" s="307"/>
      <c r="U580" s="307"/>
      <c r="V580" s="307"/>
      <c r="W580" s="307"/>
      <c r="X580" s="307"/>
      <c r="Y580" s="307"/>
      <c r="Z580" s="307"/>
      <c r="AA580" s="308"/>
      <c r="AB580" s="308"/>
      <c r="AC580" s="308"/>
      <c r="AD580" s="308"/>
      <c r="AE580" s="308"/>
      <c r="AF580" s="308"/>
    </row>
    <row r="581" spans="1:32" ht="14.25" customHeight="1">
      <c r="A581" s="69" t="s">
        <v>596</v>
      </c>
      <c r="B581" s="71">
        <v>47</v>
      </c>
      <c r="C581" s="71">
        <v>52</v>
      </c>
      <c r="D581" s="69" t="str">
        <f t="shared" si="14"/>
        <v>G.47.52</v>
      </c>
      <c r="E581" s="78" t="s">
        <v>665</v>
      </c>
      <c r="F581" s="69" t="s">
        <v>88</v>
      </c>
      <c r="G581" s="72"/>
      <c r="H581" s="72"/>
      <c r="I581" s="72"/>
      <c r="J581" s="70"/>
      <c r="K581" s="72"/>
      <c r="L581" s="7"/>
      <c r="M581" s="307"/>
      <c r="N581" s="307"/>
      <c r="O581" s="307"/>
      <c r="P581" s="307"/>
      <c r="Q581" s="307"/>
      <c r="R581" s="307"/>
      <c r="S581" s="307"/>
      <c r="T581" s="307"/>
      <c r="U581" s="307"/>
      <c r="V581" s="307"/>
      <c r="W581" s="307"/>
      <c r="X581" s="307"/>
      <c r="Y581" s="307"/>
      <c r="Z581" s="307"/>
      <c r="AA581" s="308"/>
      <c r="AB581" s="308"/>
      <c r="AC581" s="308"/>
      <c r="AD581" s="308"/>
      <c r="AE581" s="308"/>
      <c r="AF581" s="308"/>
    </row>
    <row r="582" spans="1:32" ht="14.25" customHeight="1">
      <c r="A582" s="69" t="s">
        <v>596</v>
      </c>
      <c r="B582" s="71">
        <v>47</v>
      </c>
      <c r="C582" s="71">
        <v>53</v>
      </c>
      <c r="D582" s="69" t="str">
        <f t="shared" si="14"/>
        <v>G.47.53</v>
      </c>
      <c r="E582" s="78" t="s">
        <v>666</v>
      </c>
      <c r="F582" s="69" t="s">
        <v>88</v>
      </c>
      <c r="G582" s="72"/>
      <c r="H582" s="72"/>
      <c r="I582" s="72"/>
      <c r="J582" s="70"/>
      <c r="K582" s="72"/>
      <c r="L582" s="7"/>
      <c r="M582" s="307"/>
      <c r="N582" s="307"/>
      <c r="O582" s="307"/>
      <c r="P582" s="307"/>
      <c r="Q582" s="307"/>
      <c r="R582" s="307"/>
      <c r="S582" s="307"/>
      <c r="T582" s="307"/>
      <c r="U582" s="307"/>
      <c r="V582" s="307"/>
      <c r="W582" s="307"/>
      <c r="X582" s="307"/>
      <c r="Y582" s="307"/>
      <c r="Z582" s="307"/>
      <c r="AA582" s="308"/>
      <c r="AB582" s="308"/>
      <c r="AC582" s="308"/>
      <c r="AD582" s="308"/>
      <c r="AE582" s="308"/>
      <c r="AF582" s="308"/>
    </row>
    <row r="583" spans="1:32" ht="15" customHeight="1">
      <c r="A583" s="69" t="s">
        <v>596</v>
      </c>
      <c r="B583" s="71">
        <v>47</v>
      </c>
      <c r="C583" s="71">
        <v>54</v>
      </c>
      <c r="D583" s="69" t="str">
        <f t="shared" si="14"/>
        <v>G.47.54</v>
      </c>
      <c r="E583" s="78" t="s">
        <v>667</v>
      </c>
      <c r="F583" s="69" t="s">
        <v>88</v>
      </c>
      <c r="G583" s="72"/>
      <c r="H583" s="72"/>
      <c r="I583" s="72"/>
      <c r="J583" s="70"/>
      <c r="K583" s="72"/>
      <c r="L583" s="7"/>
      <c r="M583" s="307"/>
      <c r="N583" s="307"/>
      <c r="O583" s="307"/>
      <c r="P583" s="307"/>
      <c r="Q583" s="307"/>
      <c r="R583" s="307"/>
      <c r="S583" s="307"/>
      <c r="T583" s="307"/>
      <c r="U583" s="307"/>
      <c r="V583" s="307"/>
      <c r="W583" s="307"/>
      <c r="X583" s="307"/>
      <c r="Y583" s="307"/>
      <c r="Z583" s="307"/>
      <c r="AA583" s="308"/>
      <c r="AB583" s="308"/>
      <c r="AC583" s="308"/>
      <c r="AD583" s="308"/>
      <c r="AE583" s="308"/>
      <c r="AF583" s="308"/>
    </row>
    <row r="584" spans="1:32" ht="15" customHeight="1">
      <c r="A584" s="69" t="s">
        <v>596</v>
      </c>
      <c r="B584" s="71">
        <v>47</v>
      </c>
      <c r="C584" s="71">
        <v>59</v>
      </c>
      <c r="D584" s="69" t="str">
        <f t="shared" si="14"/>
        <v>G.47.59</v>
      </c>
      <c r="E584" s="78" t="s">
        <v>668</v>
      </c>
      <c r="F584" s="69" t="s">
        <v>88</v>
      </c>
      <c r="G584" s="72"/>
      <c r="H584" s="72"/>
      <c r="I584" s="72"/>
      <c r="J584" s="70"/>
      <c r="K584" s="72"/>
      <c r="L584" s="7"/>
      <c r="M584" s="307"/>
      <c r="N584" s="307"/>
      <c r="O584" s="307"/>
      <c r="P584" s="307"/>
      <c r="Q584" s="307"/>
      <c r="R584" s="307"/>
      <c r="S584" s="307"/>
      <c r="T584" s="307"/>
      <c r="U584" s="307"/>
      <c r="V584" s="307"/>
      <c r="W584" s="307"/>
      <c r="X584" s="307"/>
      <c r="Y584" s="307"/>
      <c r="Z584" s="307"/>
      <c r="AA584" s="308"/>
      <c r="AB584" s="308"/>
      <c r="AC584" s="308"/>
      <c r="AD584" s="308"/>
      <c r="AE584" s="308"/>
      <c r="AF584" s="308"/>
    </row>
    <row r="585" spans="1:32" ht="15" customHeight="1">
      <c r="A585" s="69" t="s">
        <v>596</v>
      </c>
      <c r="B585" s="71">
        <v>47</v>
      </c>
      <c r="C585" s="71">
        <v>61</v>
      </c>
      <c r="D585" s="69" t="str">
        <f t="shared" si="14"/>
        <v>G.47.61</v>
      </c>
      <c r="E585" s="78" t="s">
        <v>669</v>
      </c>
      <c r="F585" s="69" t="s">
        <v>88</v>
      </c>
      <c r="G585" s="72"/>
      <c r="H585" s="72"/>
      <c r="I585" s="72"/>
      <c r="J585" s="70"/>
      <c r="K585" s="72"/>
      <c r="L585" s="7"/>
      <c r="M585" s="307"/>
      <c r="N585" s="307"/>
      <c r="O585" s="307"/>
      <c r="P585" s="307"/>
      <c r="Q585" s="307"/>
      <c r="R585" s="307"/>
      <c r="S585" s="307"/>
      <c r="T585" s="307"/>
      <c r="U585" s="307"/>
      <c r="V585" s="307"/>
      <c r="W585" s="307"/>
      <c r="X585" s="307"/>
      <c r="Y585" s="307"/>
      <c r="Z585" s="307"/>
      <c r="AA585" s="308"/>
      <c r="AB585" s="308"/>
      <c r="AC585" s="308"/>
      <c r="AD585" s="308"/>
      <c r="AE585" s="308"/>
      <c r="AF585" s="308"/>
    </row>
    <row r="586" spans="1:32" ht="15" customHeight="1">
      <c r="A586" s="69" t="s">
        <v>596</v>
      </c>
      <c r="B586" s="71">
        <v>47</v>
      </c>
      <c r="C586" s="71">
        <v>62</v>
      </c>
      <c r="D586" s="69" t="str">
        <f t="shared" si="14"/>
        <v>G.47.62</v>
      </c>
      <c r="E586" s="78" t="s">
        <v>670</v>
      </c>
      <c r="F586" s="69" t="s">
        <v>88</v>
      </c>
      <c r="G586" s="72"/>
      <c r="H586" s="72"/>
      <c r="I586" s="72"/>
      <c r="J586" s="70"/>
      <c r="K586" s="72"/>
      <c r="L586" s="7"/>
      <c r="M586" s="307"/>
      <c r="N586" s="307"/>
      <c r="O586" s="307"/>
      <c r="P586" s="307"/>
      <c r="Q586" s="307"/>
      <c r="R586" s="307"/>
      <c r="S586" s="307"/>
      <c r="T586" s="307"/>
      <c r="U586" s="307"/>
      <c r="V586" s="307"/>
      <c r="W586" s="307"/>
      <c r="X586" s="307"/>
      <c r="Y586" s="307"/>
      <c r="Z586" s="307"/>
      <c r="AA586" s="308"/>
      <c r="AB586" s="308"/>
      <c r="AC586" s="308"/>
      <c r="AD586" s="308"/>
      <c r="AE586" s="308"/>
      <c r="AF586" s="308"/>
    </row>
    <row r="587" spans="1:32" ht="15" customHeight="1">
      <c r="A587" s="69" t="s">
        <v>596</v>
      </c>
      <c r="B587" s="71">
        <v>47</v>
      </c>
      <c r="C587" s="71">
        <v>63</v>
      </c>
      <c r="D587" s="69" t="str">
        <f t="shared" si="14"/>
        <v>G.47.63</v>
      </c>
      <c r="E587" s="78" t="s">
        <v>671</v>
      </c>
      <c r="F587" s="69" t="s">
        <v>88</v>
      </c>
      <c r="G587" s="72"/>
      <c r="H587" s="72"/>
      <c r="I587" s="72"/>
      <c r="J587" s="70"/>
      <c r="K587" s="72"/>
      <c r="L587" s="7"/>
      <c r="M587" s="307"/>
      <c r="N587" s="307"/>
      <c r="O587" s="307"/>
      <c r="P587" s="307"/>
      <c r="Q587" s="307"/>
      <c r="R587" s="307"/>
      <c r="S587" s="307"/>
      <c r="T587" s="307"/>
      <c r="U587" s="307"/>
      <c r="V587" s="307"/>
      <c r="W587" s="307"/>
      <c r="X587" s="307"/>
      <c r="Y587" s="307"/>
      <c r="Z587" s="307"/>
      <c r="AA587" s="308"/>
      <c r="AB587" s="308"/>
      <c r="AC587" s="308"/>
      <c r="AD587" s="308"/>
      <c r="AE587" s="308"/>
      <c r="AF587" s="308"/>
    </row>
    <row r="588" spans="1:32" ht="15" customHeight="1">
      <c r="A588" s="69" t="s">
        <v>596</v>
      </c>
      <c r="B588" s="71">
        <v>47</v>
      </c>
      <c r="C588" s="71">
        <v>64</v>
      </c>
      <c r="D588" s="69" t="str">
        <f t="shared" si="14"/>
        <v>G.47.64</v>
      </c>
      <c r="E588" s="78" t="s">
        <v>672</v>
      </c>
      <c r="F588" s="69" t="s">
        <v>88</v>
      </c>
      <c r="G588" s="72"/>
      <c r="H588" s="72"/>
      <c r="I588" s="72"/>
      <c r="J588" s="70"/>
      <c r="K588" s="72"/>
      <c r="L588" s="7"/>
      <c r="M588" s="307"/>
      <c r="N588" s="307"/>
      <c r="O588" s="307"/>
      <c r="P588" s="307"/>
      <c r="Q588" s="307"/>
      <c r="R588" s="307"/>
      <c r="S588" s="307"/>
      <c r="T588" s="307"/>
      <c r="U588" s="307"/>
      <c r="V588" s="307"/>
      <c r="W588" s="307"/>
      <c r="X588" s="307"/>
      <c r="Y588" s="307"/>
      <c r="Z588" s="307"/>
      <c r="AA588" s="308"/>
      <c r="AB588" s="308"/>
      <c r="AC588" s="308"/>
      <c r="AD588" s="308"/>
      <c r="AE588" s="308"/>
      <c r="AF588" s="308"/>
    </row>
    <row r="589" spans="1:32" ht="15" customHeight="1">
      <c r="A589" s="69" t="s">
        <v>596</v>
      </c>
      <c r="B589" s="71">
        <v>47</v>
      </c>
      <c r="C589" s="71">
        <v>65</v>
      </c>
      <c r="D589" s="69" t="str">
        <f t="shared" si="14"/>
        <v>G.47.65</v>
      </c>
      <c r="E589" s="78" t="s">
        <v>673</v>
      </c>
      <c r="F589" s="69" t="s">
        <v>88</v>
      </c>
      <c r="G589" s="72"/>
      <c r="H589" s="72"/>
      <c r="I589" s="72"/>
      <c r="J589" s="70"/>
      <c r="K589" s="72"/>
      <c r="L589" s="7"/>
      <c r="M589" s="307"/>
      <c r="N589" s="307"/>
      <c r="O589" s="307"/>
      <c r="P589" s="307"/>
      <c r="Q589" s="307"/>
      <c r="R589" s="307"/>
      <c r="S589" s="307"/>
      <c r="T589" s="307"/>
      <c r="U589" s="307"/>
      <c r="V589" s="307"/>
      <c r="W589" s="307"/>
      <c r="X589" s="307"/>
      <c r="Y589" s="307"/>
      <c r="Z589" s="307"/>
      <c r="AA589" s="308"/>
      <c r="AB589" s="308"/>
      <c r="AC589" s="308"/>
      <c r="AD589" s="308"/>
      <c r="AE589" s="308"/>
      <c r="AF589" s="308"/>
    </row>
    <row r="590" spans="1:32" ht="14.25" customHeight="1">
      <c r="A590" s="69" t="s">
        <v>596</v>
      </c>
      <c r="B590" s="71">
        <v>47</v>
      </c>
      <c r="C590" s="71">
        <v>71</v>
      </c>
      <c r="D590" s="69" t="str">
        <f t="shared" si="14"/>
        <v>G.47.71</v>
      </c>
      <c r="E590" s="78" t="s">
        <v>674</v>
      </c>
      <c r="F590" s="69" t="s">
        <v>88</v>
      </c>
      <c r="G590" s="72"/>
      <c r="H590" s="72"/>
      <c r="I590" s="72"/>
      <c r="J590" s="70"/>
      <c r="K590" s="72"/>
      <c r="L590" s="7"/>
      <c r="M590" s="307"/>
      <c r="N590" s="307"/>
      <c r="O590" s="307"/>
      <c r="P590" s="307"/>
      <c r="Q590" s="307"/>
      <c r="R590" s="307"/>
      <c r="S590" s="307"/>
      <c r="T590" s="307"/>
      <c r="U590" s="307"/>
      <c r="V590" s="307"/>
      <c r="W590" s="307"/>
      <c r="X590" s="307"/>
      <c r="Y590" s="307"/>
      <c r="Z590" s="307"/>
      <c r="AA590" s="308"/>
      <c r="AB590" s="308"/>
      <c r="AC590" s="308"/>
      <c r="AD590" s="308"/>
      <c r="AE590" s="308"/>
      <c r="AF590" s="308"/>
    </row>
    <row r="591" spans="1:32" ht="15" customHeight="1">
      <c r="A591" s="69" t="s">
        <v>596</v>
      </c>
      <c r="B591" s="71">
        <v>47</v>
      </c>
      <c r="C591" s="71">
        <v>72</v>
      </c>
      <c r="D591" s="69" t="str">
        <f t="shared" si="14"/>
        <v>G.47.72</v>
      </c>
      <c r="E591" s="78" t="s">
        <v>675</v>
      </c>
      <c r="F591" s="69" t="s">
        <v>88</v>
      </c>
      <c r="G591" s="72"/>
      <c r="H591" s="72"/>
      <c r="I591" s="72"/>
      <c r="J591" s="70"/>
      <c r="K591" s="72"/>
      <c r="L591" s="7"/>
      <c r="M591" s="307"/>
      <c r="N591" s="307"/>
      <c r="O591" s="307"/>
      <c r="P591" s="307"/>
      <c r="Q591" s="307"/>
      <c r="R591" s="307"/>
      <c r="S591" s="307"/>
      <c r="T591" s="307"/>
      <c r="U591" s="307"/>
      <c r="V591" s="307"/>
      <c r="W591" s="307"/>
      <c r="X591" s="307"/>
      <c r="Y591" s="307"/>
      <c r="Z591" s="307"/>
      <c r="AA591" s="308"/>
      <c r="AB591" s="308"/>
      <c r="AC591" s="308"/>
      <c r="AD591" s="308"/>
      <c r="AE591" s="308"/>
      <c r="AF591" s="308"/>
    </row>
    <row r="592" spans="1:32" ht="14.25" customHeight="1">
      <c r="A592" s="69" t="s">
        <v>596</v>
      </c>
      <c r="B592" s="71">
        <v>47</v>
      </c>
      <c r="C592" s="71">
        <v>73</v>
      </c>
      <c r="D592" s="69" t="str">
        <f t="shared" si="14"/>
        <v>G.47.73</v>
      </c>
      <c r="E592" s="78" t="s">
        <v>676</v>
      </c>
      <c r="F592" s="69" t="s">
        <v>88</v>
      </c>
      <c r="G592" s="72"/>
      <c r="H592" s="72"/>
      <c r="I592" s="72"/>
      <c r="J592" s="70"/>
      <c r="K592" s="72"/>
      <c r="L592" s="7"/>
      <c r="M592" s="307"/>
      <c r="N592" s="307"/>
      <c r="O592" s="307"/>
      <c r="P592" s="307"/>
      <c r="Q592" s="307"/>
      <c r="R592" s="307"/>
      <c r="S592" s="307"/>
      <c r="T592" s="307"/>
      <c r="U592" s="307"/>
      <c r="V592" s="307"/>
      <c r="W592" s="307"/>
      <c r="X592" s="307"/>
      <c r="Y592" s="307"/>
      <c r="Z592" s="307"/>
      <c r="AA592" s="308"/>
      <c r="AB592" s="308"/>
      <c r="AC592" s="308"/>
      <c r="AD592" s="308"/>
      <c r="AE592" s="308"/>
      <c r="AF592" s="308"/>
    </row>
    <row r="593" spans="1:32" ht="14.25" customHeight="1">
      <c r="A593" s="69" t="s">
        <v>596</v>
      </c>
      <c r="B593" s="71">
        <v>47</v>
      </c>
      <c r="C593" s="71">
        <v>74</v>
      </c>
      <c r="D593" s="69" t="str">
        <f t="shared" si="14"/>
        <v>G.47.74</v>
      </c>
      <c r="E593" s="78" t="s">
        <v>677</v>
      </c>
      <c r="F593" s="69" t="s">
        <v>88</v>
      </c>
      <c r="G593" s="72"/>
      <c r="H593" s="72"/>
      <c r="I593" s="72"/>
      <c r="J593" s="70"/>
      <c r="K593" s="72"/>
      <c r="L593" s="7"/>
      <c r="M593" s="307"/>
      <c r="N593" s="307"/>
      <c r="O593" s="307"/>
      <c r="P593" s="307"/>
      <c r="Q593" s="307"/>
      <c r="R593" s="307"/>
      <c r="S593" s="307"/>
      <c r="T593" s="307"/>
      <c r="U593" s="307"/>
      <c r="V593" s="307"/>
      <c r="W593" s="307"/>
      <c r="X593" s="307"/>
      <c r="Y593" s="307"/>
      <c r="Z593" s="307"/>
      <c r="AA593" s="308"/>
      <c r="AB593" s="308"/>
      <c r="AC593" s="308"/>
      <c r="AD593" s="308"/>
      <c r="AE593" s="308"/>
      <c r="AF593" s="308"/>
    </row>
    <row r="594" spans="1:32" ht="15" customHeight="1">
      <c r="A594" s="69" t="s">
        <v>596</v>
      </c>
      <c r="B594" s="71">
        <v>47</v>
      </c>
      <c r="C594" s="71">
        <v>75</v>
      </c>
      <c r="D594" s="69" t="str">
        <f t="shared" si="14"/>
        <v>G.47.75</v>
      </c>
      <c r="E594" s="78" t="s">
        <v>678</v>
      </c>
      <c r="F594" s="69" t="s">
        <v>88</v>
      </c>
      <c r="G594" s="72"/>
      <c r="H594" s="72"/>
      <c r="I594" s="72"/>
      <c r="J594" s="70"/>
      <c r="K594" s="72"/>
      <c r="L594" s="7"/>
      <c r="M594" s="307"/>
      <c r="N594" s="307"/>
      <c r="O594" s="307"/>
      <c r="P594" s="307"/>
      <c r="Q594" s="307"/>
      <c r="R594" s="307"/>
      <c r="S594" s="307"/>
      <c r="T594" s="307"/>
      <c r="U594" s="307"/>
      <c r="V594" s="307"/>
      <c r="W594" s="307"/>
      <c r="X594" s="307"/>
      <c r="Y594" s="307"/>
      <c r="Z594" s="307"/>
      <c r="AA594" s="308"/>
      <c r="AB594" s="308"/>
      <c r="AC594" s="308"/>
      <c r="AD594" s="308"/>
      <c r="AE594" s="308"/>
      <c r="AF594" s="308"/>
    </row>
    <row r="595" spans="1:32" ht="15" customHeight="1">
      <c r="A595" s="69" t="s">
        <v>596</v>
      </c>
      <c r="B595" s="71">
        <v>47</v>
      </c>
      <c r="C595" s="71">
        <v>76</v>
      </c>
      <c r="D595" s="69" t="str">
        <f t="shared" si="14"/>
        <v>G.47.76</v>
      </c>
      <c r="E595" s="78" t="s">
        <v>679</v>
      </c>
      <c r="F595" s="69" t="s">
        <v>88</v>
      </c>
      <c r="G595" s="72"/>
      <c r="H595" s="72"/>
      <c r="I595" s="72"/>
      <c r="J595" s="70"/>
      <c r="K595" s="72"/>
      <c r="L595" s="7"/>
      <c r="M595" s="307"/>
      <c r="N595" s="307"/>
      <c r="O595" s="307"/>
      <c r="P595" s="307"/>
      <c r="Q595" s="307"/>
      <c r="R595" s="307"/>
      <c r="S595" s="307"/>
      <c r="T595" s="307"/>
      <c r="U595" s="307"/>
      <c r="V595" s="307"/>
      <c r="W595" s="307"/>
      <c r="X595" s="307"/>
      <c r="Y595" s="307"/>
      <c r="Z595" s="307"/>
      <c r="AA595" s="308"/>
      <c r="AB595" s="308"/>
      <c r="AC595" s="308"/>
      <c r="AD595" s="308"/>
      <c r="AE595" s="308"/>
      <c r="AF595" s="308"/>
    </row>
    <row r="596" spans="1:32" ht="15" customHeight="1">
      <c r="A596" s="69" t="s">
        <v>596</v>
      </c>
      <c r="B596" s="71">
        <v>47</v>
      </c>
      <c r="C596" s="71">
        <v>77</v>
      </c>
      <c r="D596" s="69" t="str">
        <f t="shared" si="14"/>
        <v>G.47.77</v>
      </c>
      <c r="E596" s="78" t="s">
        <v>680</v>
      </c>
      <c r="F596" s="69" t="s">
        <v>88</v>
      </c>
      <c r="G596" s="72"/>
      <c r="H596" s="72"/>
      <c r="I596" s="72"/>
      <c r="J596" s="70"/>
      <c r="K596" s="72"/>
      <c r="L596" s="7"/>
      <c r="M596" s="307"/>
      <c r="N596" s="307"/>
      <c r="O596" s="307"/>
      <c r="P596" s="307"/>
      <c r="Q596" s="307"/>
      <c r="R596" s="307"/>
      <c r="S596" s="307"/>
      <c r="T596" s="307"/>
      <c r="U596" s="307"/>
      <c r="V596" s="307"/>
      <c r="W596" s="307"/>
      <c r="X596" s="307"/>
      <c r="Y596" s="307"/>
      <c r="Z596" s="307"/>
      <c r="AA596" s="308"/>
      <c r="AB596" s="308"/>
      <c r="AC596" s="308"/>
      <c r="AD596" s="308"/>
      <c r="AE596" s="308"/>
      <c r="AF596" s="308"/>
    </row>
    <row r="597" spans="1:32" ht="15" customHeight="1">
      <c r="A597" s="69" t="s">
        <v>596</v>
      </c>
      <c r="B597" s="71">
        <v>47</v>
      </c>
      <c r="C597" s="71">
        <v>78</v>
      </c>
      <c r="D597" s="69" t="str">
        <f t="shared" si="14"/>
        <v>G.47.78</v>
      </c>
      <c r="E597" s="78" t="s">
        <v>681</v>
      </c>
      <c r="F597" s="69" t="s">
        <v>88</v>
      </c>
      <c r="G597" s="72"/>
      <c r="H597" s="72"/>
      <c r="I597" s="72"/>
      <c r="J597" s="70"/>
      <c r="K597" s="72"/>
      <c r="L597" s="7"/>
      <c r="M597" s="307"/>
      <c r="N597" s="307"/>
      <c r="O597" s="307"/>
      <c r="P597" s="307"/>
      <c r="Q597" s="307"/>
      <c r="R597" s="307"/>
      <c r="S597" s="307"/>
      <c r="T597" s="307"/>
      <c r="U597" s="307"/>
      <c r="V597" s="307"/>
      <c r="W597" s="307"/>
      <c r="X597" s="307"/>
      <c r="Y597" s="307"/>
      <c r="Z597" s="307"/>
      <c r="AA597" s="308"/>
      <c r="AB597" s="308"/>
      <c r="AC597" s="308"/>
      <c r="AD597" s="308"/>
      <c r="AE597" s="308"/>
      <c r="AF597" s="308"/>
    </row>
    <row r="598" spans="1:32" ht="15" customHeight="1">
      <c r="A598" s="69" t="s">
        <v>596</v>
      </c>
      <c r="B598" s="71">
        <v>47</v>
      </c>
      <c r="C598" s="71">
        <v>79</v>
      </c>
      <c r="D598" s="69" t="str">
        <f t="shared" si="14"/>
        <v>G.47.79</v>
      </c>
      <c r="E598" s="78" t="s">
        <v>682</v>
      </c>
      <c r="F598" s="69" t="s">
        <v>88</v>
      </c>
      <c r="G598" s="72"/>
      <c r="H598" s="72"/>
      <c r="I598" s="72"/>
      <c r="J598" s="70"/>
      <c r="K598" s="72"/>
      <c r="L598" s="7"/>
      <c r="M598" s="307"/>
      <c r="N598" s="307"/>
      <c r="O598" s="307"/>
      <c r="P598" s="307"/>
      <c r="Q598" s="307"/>
      <c r="R598" s="307"/>
      <c r="S598" s="307"/>
      <c r="T598" s="307"/>
      <c r="U598" s="307"/>
      <c r="V598" s="307"/>
      <c r="W598" s="307"/>
      <c r="X598" s="307"/>
      <c r="Y598" s="307"/>
      <c r="Z598" s="307"/>
      <c r="AA598" s="308"/>
      <c r="AB598" s="308"/>
      <c r="AC598" s="308"/>
      <c r="AD598" s="308"/>
      <c r="AE598" s="308"/>
      <c r="AF598" s="308"/>
    </row>
    <row r="599" spans="1:32" ht="15" customHeight="1">
      <c r="A599" s="69" t="s">
        <v>596</v>
      </c>
      <c r="B599" s="71">
        <v>47</v>
      </c>
      <c r="C599" s="71">
        <v>81</v>
      </c>
      <c r="D599" s="69" t="str">
        <f t="shared" si="14"/>
        <v>G.47.81</v>
      </c>
      <c r="E599" s="78" t="s">
        <v>683</v>
      </c>
      <c r="F599" s="69" t="s">
        <v>88</v>
      </c>
      <c r="G599" s="72"/>
      <c r="H599" s="72"/>
      <c r="I599" s="72"/>
      <c r="J599" s="70"/>
      <c r="K599" s="72"/>
      <c r="L599" s="7"/>
      <c r="M599" s="307"/>
      <c r="N599" s="307"/>
      <c r="O599" s="307"/>
      <c r="P599" s="307"/>
      <c r="Q599" s="307"/>
      <c r="R599" s="307"/>
      <c r="S599" s="307"/>
      <c r="T599" s="307"/>
      <c r="U599" s="307"/>
      <c r="V599" s="307"/>
      <c r="W599" s="307"/>
      <c r="X599" s="307"/>
      <c r="Y599" s="307"/>
      <c r="Z599" s="307"/>
      <c r="AA599" s="308"/>
      <c r="AB599" s="308"/>
      <c r="AC599" s="308"/>
      <c r="AD599" s="308"/>
      <c r="AE599" s="308"/>
      <c r="AF599" s="308"/>
    </row>
    <row r="600" spans="1:32" ht="15" customHeight="1">
      <c r="A600" s="69" t="s">
        <v>596</v>
      </c>
      <c r="B600" s="71">
        <v>47</v>
      </c>
      <c r="C600" s="71">
        <v>82</v>
      </c>
      <c r="D600" s="69" t="str">
        <f t="shared" si="14"/>
        <v>G.47.82</v>
      </c>
      <c r="E600" s="78" t="s">
        <v>684</v>
      </c>
      <c r="F600" s="69" t="s">
        <v>88</v>
      </c>
      <c r="G600" s="72"/>
      <c r="H600" s="72"/>
      <c r="I600" s="72"/>
      <c r="J600" s="70"/>
      <c r="K600" s="72"/>
      <c r="L600" s="7"/>
      <c r="M600" s="307"/>
      <c r="N600" s="307"/>
      <c r="O600" s="307"/>
      <c r="P600" s="307"/>
      <c r="Q600" s="307"/>
      <c r="R600" s="307"/>
      <c r="S600" s="307"/>
      <c r="T600" s="307"/>
      <c r="U600" s="307"/>
      <c r="V600" s="307"/>
      <c r="W600" s="307"/>
      <c r="X600" s="307"/>
      <c r="Y600" s="307"/>
      <c r="Z600" s="307"/>
      <c r="AA600" s="308"/>
      <c r="AB600" s="308"/>
      <c r="AC600" s="308"/>
      <c r="AD600" s="308"/>
      <c r="AE600" s="308"/>
      <c r="AF600" s="308"/>
    </row>
    <row r="601" spans="1:32" ht="14.25" customHeight="1">
      <c r="A601" s="69" t="s">
        <v>596</v>
      </c>
      <c r="B601" s="71">
        <v>47</v>
      </c>
      <c r="C601" s="71">
        <v>89</v>
      </c>
      <c r="D601" s="69" t="str">
        <f t="shared" si="14"/>
        <v>G.47.89</v>
      </c>
      <c r="E601" s="78" t="s">
        <v>685</v>
      </c>
      <c r="F601" s="69" t="s">
        <v>88</v>
      </c>
      <c r="G601" s="72"/>
      <c r="H601" s="72"/>
      <c r="I601" s="72"/>
      <c r="J601" s="70"/>
      <c r="K601" s="72"/>
      <c r="L601" s="7"/>
      <c r="M601" s="307"/>
      <c r="N601" s="307"/>
      <c r="O601" s="307"/>
      <c r="P601" s="307"/>
      <c r="Q601" s="307"/>
      <c r="R601" s="307"/>
      <c r="S601" s="307"/>
      <c r="T601" s="307"/>
      <c r="U601" s="307"/>
      <c r="V601" s="307"/>
      <c r="W601" s="307"/>
      <c r="X601" s="307"/>
      <c r="Y601" s="307"/>
      <c r="Z601" s="307"/>
      <c r="AA601" s="308"/>
      <c r="AB601" s="308"/>
      <c r="AC601" s="308"/>
      <c r="AD601" s="308"/>
      <c r="AE601" s="308"/>
      <c r="AF601" s="308"/>
    </row>
    <row r="602" spans="1:32" ht="14.25" customHeight="1">
      <c r="A602" s="69" t="s">
        <v>596</v>
      </c>
      <c r="B602" s="71">
        <v>47</v>
      </c>
      <c r="C602" s="71">
        <v>91</v>
      </c>
      <c r="D602" s="69" t="str">
        <f t="shared" si="14"/>
        <v>G.47.91</v>
      </c>
      <c r="E602" s="78" t="s">
        <v>686</v>
      </c>
      <c r="F602" s="69" t="s">
        <v>88</v>
      </c>
      <c r="G602" s="72"/>
      <c r="H602" s="72"/>
      <c r="I602" s="72"/>
      <c r="J602" s="70"/>
      <c r="K602" s="72"/>
      <c r="L602" s="7"/>
      <c r="M602" s="307"/>
      <c r="N602" s="307"/>
      <c r="O602" s="307"/>
      <c r="P602" s="307"/>
      <c r="Q602" s="307"/>
      <c r="R602" s="307"/>
      <c r="S602" s="307"/>
      <c r="T602" s="307"/>
      <c r="U602" s="307"/>
      <c r="V602" s="307"/>
      <c r="W602" s="307"/>
      <c r="X602" s="307"/>
      <c r="Y602" s="307"/>
      <c r="Z602" s="307"/>
      <c r="AA602" s="308"/>
      <c r="AB602" s="308"/>
      <c r="AC602" s="308"/>
      <c r="AD602" s="308"/>
      <c r="AE602" s="308"/>
      <c r="AF602" s="308"/>
    </row>
    <row r="603" spans="1:32" ht="15" customHeight="1">
      <c r="A603" s="69" t="s">
        <v>596</v>
      </c>
      <c r="B603" s="71">
        <v>47</v>
      </c>
      <c r="C603" s="71">
        <v>99</v>
      </c>
      <c r="D603" s="69" t="str">
        <f t="shared" si="14"/>
        <v>G.47.99</v>
      </c>
      <c r="E603" s="78" t="s">
        <v>687</v>
      </c>
      <c r="F603" s="69" t="s">
        <v>88</v>
      </c>
      <c r="G603" s="72"/>
      <c r="H603" s="72"/>
      <c r="I603" s="72"/>
      <c r="J603" s="70"/>
      <c r="K603" s="72"/>
      <c r="L603" s="7"/>
      <c r="M603" s="307"/>
      <c r="N603" s="307"/>
      <c r="O603" s="307"/>
      <c r="P603" s="307"/>
      <c r="Q603" s="307"/>
      <c r="R603" s="307"/>
      <c r="S603" s="307"/>
      <c r="T603" s="307"/>
      <c r="U603" s="307"/>
      <c r="V603" s="307"/>
      <c r="W603" s="307"/>
      <c r="X603" s="307"/>
      <c r="Y603" s="307"/>
      <c r="Z603" s="307"/>
      <c r="AA603" s="308"/>
      <c r="AB603" s="308"/>
      <c r="AC603" s="308"/>
      <c r="AD603" s="308"/>
      <c r="AE603" s="308"/>
      <c r="AF603" s="308"/>
    </row>
    <row r="604" spans="1:32" ht="15" customHeight="1">
      <c r="A604" s="69" t="s">
        <v>688</v>
      </c>
      <c r="B604" s="71">
        <v>49</v>
      </c>
      <c r="C604" s="71">
        <v>10</v>
      </c>
      <c r="D604" s="69" t="str">
        <f t="shared" si="14"/>
        <v>H.49.10</v>
      </c>
      <c r="E604" s="78" t="s">
        <v>689</v>
      </c>
      <c r="F604" s="69" t="s">
        <v>88</v>
      </c>
      <c r="G604" s="72"/>
      <c r="H604" s="72"/>
      <c r="I604" s="72"/>
      <c r="J604" s="70"/>
      <c r="K604" s="72"/>
      <c r="L604" s="7"/>
      <c r="M604" s="307"/>
      <c r="N604" s="307"/>
      <c r="O604" s="307"/>
      <c r="P604" s="307"/>
      <c r="Q604" s="307"/>
      <c r="R604" s="307"/>
      <c r="S604" s="307"/>
      <c r="T604" s="307"/>
      <c r="U604" s="307"/>
      <c r="V604" s="307"/>
      <c r="W604" s="307"/>
      <c r="X604" s="307"/>
      <c r="Y604" s="307"/>
      <c r="Z604" s="307"/>
      <c r="AA604" s="308"/>
      <c r="AB604" s="308"/>
      <c r="AC604" s="308"/>
      <c r="AD604" s="308"/>
      <c r="AE604" s="308"/>
      <c r="AF604" s="308"/>
    </row>
    <row r="605" spans="1:32" ht="15" customHeight="1">
      <c r="A605" s="69" t="s">
        <v>688</v>
      </c>
      <c r="B605" s="71">
        <v>49</v>
      </c>
      <c r="C605" s="71">
        <v>20</v>
      </c>
      <c r="D605" s="69" t="str">
        <f t="shared" si="14"/>
        <v>H.49.20</v>
      </c>
      <c r="E605" s="78" t="s">
        <v>690</v>
      </c>
      <c r="F605" s="69" t="s">
        <v>88</v>
      </c>
      <c r="G605" s="72"/>
      <c r="H605" s="72"/>
      <c r="I605" s="72"/>
      <c r="J605" s="70"/>
      <c r="K605" s="72"/>
      <c r="L605" s="7"/>
      <c r="M605" s="307"/>
      <c r="N605" s="307"/>
      <c r="O605" s="307"/>
      <c r="P605" s="307"/>
      <c r="Q605" s="307"/>
      <c r="R605" s="307"/>
      <c r="S605" s="307"/>
      <c r="T605" s="307"/>
      <c r="U605" s="307"/>
      <c r="V605" s="307"/>
      <c r="W605" s="307"/>
      <c r="X605" s="307"/>
      <c r="Y605" s="307"/>
      <c r="Z605" s="307"/>
      <c r="AA605" s="308"/>
      <c r="AB605" s="308"/>
      <c r="AC605" s="308"/>
      <c r="AD605" s="308"/>
      <c r="AE605" s="308"/>
      <c r="AF605" s="308"/>
    </row>
    <row r="606" spans="1:32" ht="14.25" customHeight="1">
      <c r="A606" s="69" t="s">
        <v>688</v>
      </c>
      <c r="B606" s="69">
        <v>49</v>
      </c>
      <c r="C606" s="69">
        <v>20</v>
      </c>
      <c r="D606" s="69" t="str">
        <f t="shared" si="14"/>
        <v>H.49.20</v>
      </c>
      <c r="E606" s="7" t="s">
        <v>690</v>
      </c>
      <c r="F606" s="69" t="s">
        <v>222</v>
      </c>
      <c r="G606" s="73" t="s">
        <v>691</v>
      </c>
      <c r="H606" s="14">
        <v>6</v>
      </c>
      <c r="I606" s="14">
        <v>2</v>
      </c>
      <c r="J606" s="69" t="str">
        <f t="shared" ref="J606:J611" si="23">CONCATENATE(H606,".",I606,".")</f>
        <v>6.2.</v>
      </c>
      <c r="K606" s="74" t="s">
        <v>692</v>
      </c>
      <c r="L606" s="15" t="s">
        <v>10</v>
      </c>
      <c r="AA606" s="308"/>
      <c r="AB606" s="308"/>
      <c r="AC606" s="308"/>
      <c r="AD606" s="308"/>
      <c r="AE606" s="308"/>
      <c r="AF606" s="308"/>
    </row>
    <row r="607" spans="1:32" ht="14.25" customHeight="1">
      <c r="A607" s="69" t="s">
        <v>688</v>
      </c>
      <c r="B607" s="69">
        <v>49</v>
      </c>
      <c r="C607" s="69">
        <v>31</v>
      </c>
      <c r="D607" s="69" t="str">
        <f t="shared" si="14"/>
        <v>H.49.31</v>
      </c>
      <c r="E607" s="7" t="s">
        <v>693</v>
      </c>
      <c r="F607" s="69" t="s">
        <v>222</v>
      </c>
      <c r="G607" s="73" t="s">
        <v>694</v>
      </c>
      <c r="H607" s="14">
        <v>6</v>
      </c>
      <c r="I607" s="14">
        <v>3</v>
      </c>
      <c r="J607" s="69" t="str">
        <f t="shared" si="23"/>
        <v>6.3.</v>
      </c>
      <c r="K607" s="74" t="s">
        <v>695</v>
      </c>
      <c r="L607" s="15" t="s">
        <v>10</v>
      </c>
      <c r="AA607" s="308"/>
      <c r="AB607" s="308"/>
      <c r="AC607" s="308"/>
      <c r="AD607" s="308"/>
      <c r="AE607" s="308"/>
      <c r="AF607" s="308"/>
    </row>
    <row r="608" spans="1:32" ht="14.25" customHeight="1">
      <c r="A608" s="69" t="s">
        <v>688</v>
      </c>
      <c r="B608" s="69">
        <v>49</v>
      </c>
      <c r="C608" s="69">
        <v>32</v>
      </c>
      <c r="D608" s="69" t="str">
        <f t="shared" si="14"/>
        <v>H.49.32</v>
      </c>
      <c r="E608" s="7" t="s">
        <v>696</v>
      </c>
      <c r="F608" s="69" t="s">
        <v>222</v>
      </c>
      <c r="G608" s="73" t="s">
        <v>697</v>
      </c>
      <c r="H608" s="14">
        <v>6</v>
      </c>
      <c r="I608" s="14">
        <v>5</v>
      </c>
      <c r="J608" s="69" t="str">
        <f t="shared" si="23"/>
        <v>6.5.</v>
      </c>
      <c r="K608" s="74" t="s">
        <v>698</v>
      </c>
      <c r="L608" s="15" t="s">
        <v>10</v>
      </c>
      <c r="AA608" s="308"/>
      <c r="AB608" s="308"/>
      <c r="AC608" s="308"/>
      <c r="AD608" s="308"/>
      <c r="AE608" s="308"/>
      <c r="AF608" s="308"/>
    </row>
    <row r="609" spans="1:32" ht="14.25" customHeight="1">
      <c r="A609" s="69" t="s">
        <v>688</v>
      </c>
      <c r="B609" s="69">
        <v>49</v>
      </c>
      <c r="C609" s="69">
        <v>39</v>
      </c>
      <c r="D609" s="69" t="str">
        <f t="shared" si="14"/>
        <v>H.49.39</v>
      </c>
      <c r="E609" s="7" t="s">
        <v>699</v>
      </c>
      <c r="F609" s="69" t="s">
        <v>222</v>
      </c>
      <c r="G609" s="73" t="s">
        <v>694</v>
      </c>
      <c r="H609" s="14">
        <v>6</v>
      </c>
      <c r="I609" s="14">
        <v>3</v>
      </c>
      <c r="J609" s="69" t="str">
        <f t="shared" si="23"/>
        <v>6.3.</v>
      </c>
      <c r="K609" s="74" t="s">
        <v>695</v>
      </c>
      <c r="L609" s="15" t="s">
        <v>10</v>
      </c>
      <c r="AA609" s="308"/>
      <c r="AB609" s="308"/>
      <c r="AC609" s="308"/>
      <c r="AD609" s="308"/>
      <c r="AE609" s="308"/>
      <c r="AF609" s="308"/>
    </row>
    <row r="610" spans="1:32" ht="14.25" customHeight="1">
      <c r="A610" s="69" t="s">
        <v>688</v>
      </c>
      <c r="B610" s="69">
        <v>49</v>
      </c>
      <c r="C610" s="69">
        <v>39</v>
      </c>
      <c r="D610" s="69" t="str">
        <f t="shared" si="14"/>
        <v>H.49.39</v>
      </c>
      <c r="E610" s="7" t="s">
        <v>699</v>
      </c>
      <c r="F610" s="69" t="s">
        <v>222</v>
      </c>
      <c r="G610" s="73" t="s">
        <v>700</v>
      </c>
      <c r="H610" s="14">
        <v>6</v>
      </c>
      <c r="I610" s="14">
        <v>5</v>
      </c>
      <c r="J610" s="69" t="str">
        <f t="shared" si="23"/>
        <v>6.5.</v>
      </c>
      <c r="K610" s="74" t="s">
        <v>698</v>
      </c>
      <c r="L610" s="15" t="s">
        <v>10</v>
      </c>
      <c r="AA610" s="308"/>
      <c r="AB610" s="308"/>
      <c r="AC610" s="308"/>
      <c r="AD610" s="308"/>
      <c r="AE610" s="308"/>
      <c r="AF610" s="308"/>
    </row>
    <row r="611" spans="1:32" ht="14.25" customHeight="1">
      <c r="A611" s="69" t="s">
        <v>688</v>
      </c>
      <c r="B611" s="69">
        <v>49</v>
      </c>
      <c r="C611" s="69">
        <v>41</v>
      </c>
      <c r="D611" s="69" t="str">
        <f t="shared" si="14"/>
        <v>H.49.41</v>
      </c>
      <c r="E611" s="7" t="s">
        <v>701</v>
      </c>
      <c r="F611" s="69" t="s">
        <v>222</v>
      </c>
      <c r="G611" s="73" t="s">
        <v>702</v>
      </c>
      <c r="H611" s="14">
        <v>6</v>
      </c>
      <c r="I611" s="14">
        <v>6</v>
      </c>
      <c r="J611" s="69" t="str">
        <f t="shared" si="23"/>
        <v>6.6.</v>
      </c>
      <c r="K611" s="74" t="s">
        <v>703</v>
      </c>
      <c r="L611" s="15" t="s">
        <v>10</v>
      </c>
      <c r="AA611" s="308"/>
      <c r="AB611" s="308"/>
      <c r="AC611" s="308"/>
      <c r="AD611" s="308"/>
      <c r="AE611" s="308"/>
      <c r="AF611" s="308"/>
    </row>
    <row r="612" spans="1:32" ht="14.25" customHeight="1">
      <c r="A612" s="69" t="s">
        <v>688</v>
      </c>
      <c r="B612" s="71">
        <v>49</v>
      </c>
      <c r="C612" s="71">
        <v>42</v>
      </c>
      <c r="D612" s="69" t="str">
        <f t="shared" si="14"/>
        <v>H.49.42</v>
      </c>
      <c r="E612" s="78" t="s">
        <v>704</v>
      </c>
      <c r="F612" s="69" t="s">
        <v>88</v>
      </c>
      <c r="G612" s="72"/>
      <c r="H612" s="72"/>
      <c r="I612" s="72"/>
      <c r="J612" s="70"/>
      <c r="K612" s="72"/>
      <c r="L612" s="7"/>
      <c r="M612" s="307"/>
      <c r="N612" s="307"/>
      <c r="O612" s="307"/>
      <c r="P612" s="307"/>
      <c r="Q612" s="307"/>
      <c r="R612" s="307"/>
      <c r="S612" s="307"/>
      <c r="T612" s="307"/>
      <c r="U612" s="307"/>
      <c r="V612" s="307"/>
      <c r="W612" s="307"/>
      <c r="X612" s="307"/>
      <c r="Y612" s="307"/>
      <c r="Z612" s="307"/>
      <c r="AA612" s="308"/>
      <c r="AB612" s="308"/>
      <c r="AC612" s="308"/>
      <c r="AD612" s="308"/>
      <c r="AE612" s="308"/>
      <c r="AF612" s="308"/>
    </row>
    <row r="613" spans="1:32" ht="14.25" customHeight="1">
      <c r="A613" s="69" t="s">
        <v>688</v>
      </c>
      <c r="B613" s="69">
        <v>49</v>
      </c>
      <c r="C613" s="69">
        <v>50</v>
      </c>
      <c r="D613" s="69" t="str">
        <f t="shared" si="14"/>
        <v>H.49.50</v>
      </c>
      <c r="E613" s="7" t="s">
        <v>705</v>
      </c>
      <c r="F613" s="69" t="s">
        <v>222</v>
      </c>
      <c r="G613" s="73" t="s">
        <v>495</v>
      </c>
      <c r="H613" s="14">
        <v>4</v>
      </c>
      <c r="I613" s="14">
        <v>14</v>
      </c>
      <c r="J613" s="69" t="str">
        <f t="shared" ref="J613:J618" si="24">CONCATENATE(H613,".",I613,".")</f>
        <v>4.14.</v>
      </c>
      <c r="K613" s="74" t="s">
        <v>496</v>
      </c>
      <c r="L613" s="15" t="s">
        <v>10</v>
      </c>
      <c r="AB613" s="308"/>
      <c r="AC613" s="308"/>
      <c r="AD613" s="308"/>
      <c r="AE613" s="308"/>
      <c r="AF613" s="308"/>
    </row>
    <row r="614" spans="1:32" ht="14.25" customHeight="1">
      <c r="A614" s="69" t="s">
        <v>688</v>
      </c>
      <c r="B614" s="69">
        <v>49</v>
      </c>
      <c r="C614" s="69">
        <v>50</v>
      </c>
      <c r="D614" s="69" t="str">
        <f t="shared" si="14"/>
        <v>H.49.50</v>
      </c>
      <c r="E614" s="7" t="s">
        <v>705</v>
      </c>
      <c r="F614" s="69" t="s">
        <v>222</v>
      </c>
      <c r="G614" s="73" t="s">
        <v>571</v>
      </c>
      <c r="H614" s="14">
        <v>5</v>
      </c>
      <c r="I614" s="14">
        <v>11</v>
      </c>
      <c r="J614" s="69" t="str">
        <f t="shared" si="24"/>
        <v>5.11.</v>
      </c>
      <c r="K614" s="74" t="s">
        <v>572</v>
      </c>
      <c r="L614" s="15" t="s">
        <v>513</v>
      </c>
      <c r="AA614" s="308"/>
      <c r="AB614" s="308"/>
      <c r="AC614" s="308"/>
      <c r="AD614" s="308"/>
      <c r="AE614" s="308"/>
      <c r="AF614" s="308"/>
    </row>
    <row r="615" spans="1:32" ht="14.25" customHeight="1">
      <c r="A615" s="69" t="s">
        <v>688</v>
      </c>
      <c r="B615" s="69">
        <v>50</v>
      </c>
      <c r="C615" s="69">
        <v>10</v>
      </c>
      <c r="D615" s="69" t="str">
        <f t="shared" si="14"/>
        <v>H.50.10</v>
      </c>
      <c r="E615" s="7" t="s">
        <v>706</v>
      </c>
      <c r="F615" s="69" t="s">
        <v>222</v>
      </c>
      <c r="G615" s="73" t="s">
        <v>707</v>
      </c>
      <c r="H615" s="14">
        <v>6</v>
      </c>
      <c r="I615" s="14">
        <v>11</v>
      </c>
      <c r="J615" s="69" t="str">
        <f t="shared" si="24"/>
        <v>6.11.</v>
      </c>
      <c r="K615" s="74" t="s">
        <v>708</v>
      </c>
      <c r="L615" s="15" t="s">
        <v>10</v>
      </c>
      <c r="AA615" s="308"/>
      <c r="AB615" s="308"/>
      <c r="AC615" s="308"/>
      <c r="AD615" s="308"/>
      <c r="AE615" s="308"/>
      <c r="AF615" s="308"/>
    </row>
    <row r="616" spans="1:32" ht="14.25" customHeight="1">
      <c r="A616" s="69" t="s">
        <v>688</v>
      </c>
      <c r="B616" s="69">
        <v>50</v>
      </c>
      <c r="C616" s="69">
        <v>10</v>
      </c>
      <c r="D616" s="69" t="str">
        <f t="shared" si="14"/>
        <v>H.50.10</v>
      </c>
      <c r="E616" s="7" t="s">
        <v>706</v>
      </c>
      <c r="F616" s="69" t="s">
        <v>222</v>
      </c>
      <c r="G616" s="73" t="s">
        <v>445</v>
      </c>
      <c r="H616" s="14">
        <v>6</v>
      </c>
      <c r="I616" s="14">
        <v>12</v>
      </c>
      <c r="J616" s="69" t="str">
        <f t="shared" si="24"/>
        <v>6.12.</v>
      </c>
      <c r="K616" s="74" t="s">
        <v>446</v>
      </c>
      <c r="L616" s="15" t="s">
        <v>10</v>
      </c>
      <c r="AA616" s="308"/>
      <c r="AB616" s="308"/>
      <c r="AC616" s="308"/>
      <c r="AD616" s="308"/>
      <c r="AE616" s="308"/>
      <c r="AF616" s="308"/>
    </row>
    <row r="617" spans="1:32" ht="14.25" customHeight="1">
      <c r="A617" s="69" t="s">
        <v>688</v>
      </c>
      <c r="B617" s="69">
        <v>50</v>
      </c>
      <c r="C617" s="69">
        <v>2</v>
      </c>
      <c r="D617" s="69" t="str">
        <f t="shared" si="14"/>
        <v>H.50.2</v>
      </c>
      <c r="E617" s="7" t="s">
        <v>709</v>
      </c>
      <c r="F617" s="69" t="s">
        <v>222</v>
      </c>
      <c r="G617" s="73" t="s">
        <v>710</v>
      </c>
      <c r="H617" s="14">
        <v>6</v>
      </c>
      <c r="I617" s="14">
        <v>10</v>
      </c>
      <c r="J617" s="69" t="str">
        <f t="shared" si="24"/>
        <v>6.10.</v>
      </c>
      <c r="K617" s="74" t="s">
        <v>711</v>
      </c>
      <c r="L617" s="15" t="s">
        <v>10</v>
      </c>
      <c r="AA617" s="308"/>
      <c r="AB617" s="308"/>
      <c r="AC617" s="308"/>
      <c r="AD617" s="308"/>
      <c r="AE617" s="308"/>
      <c r="AF617" s="308"/>
    </row>
    <row r="618" spans="1:32" ht="14.25" customHeight="1">
      <c r="A618" s="69" t="s">
        <v>688</v>
      </c>
      <c r="B618" s="69">
        <v>50</v>
      </c>
      <c r="C618" s="69">
        <v>2</v>
      </c>
      <c r="D618" s="69" t="str">
        <f t="shared" si="14"/>
        <v>H.50.2</v>
      </c>
      <c r="E618" s="7" t="s">
        <v>709</v>
      </c>
      <c r="F618" s="69" t="s">
        <v>222</v>
      </c>
      <c r="G618" s="73" t="s">
        <v>445</v>
      </c>
      <c r="H618" s="14">
        <v>6</v>
      </c>
      <c r="I618" s="14">
        <v>12</v>
      </c>
      <c r="J618" s="69" t="str">
        <f t="shared" si="24"/>
        <v>6.12.</v>
      </c>
      <c r="K618" s="74" t="s">
        <v>446</v>
      </c>
      <c r="L618" s="15" t="s">
        <v>10</v>
      </c>
      <c r="AA618" s="308"/>
      <c r="AB618" s="308"/>
      <c r="AC618" s="308"/>
      <c r="AD618" s="308"/>
      <c r="AE618" s="308"/>
      <c r="AF618" s="308"/>
    </row>
    <row r="619" spans="1:32" ht="14.25" customHeight="1">
      <c r="A619" s="69" t="s">
        <v>688</v>
      </c>
      <c r="B619" s="71">
        <v>50</v>
      </c>
      <c r="C619" s="71">
        <v>20</v>
      </c>
      <c r="D619" s="69" t="str">
        <f t="shared" si="14"/>
        <v>H.50.20</v>
      </c>
      <c r="E619" s="78" t="s">
        <v>709</v>
      </c>
      <c r="F619" s="69" t="s">
        <v>88</v>
      </c>
      <c r="G619" s="72"/>
      <c r="H619" s="72"/>
      <c r="I619" s="72"/>
      <c r="J619" s="70"/>
      <c r="K619" s="72"/>
      <c r="L619" s="7"/>
      <c r="M619" s="307"/>
      <c r="N619" s="307"/>
      <c r="O619" s="307"/>
      <c r="P619" s="307"/>
      <c r="Q619" s="307"/>
      <c r="R619" s="307"/>
      <c r="S619" s="307"/>
      <c r="T619" s="307"/>
      <c r="U619" s="307"/>
      <c r="V619" s="307"/>
      <c r="W619" s="307"/>
      <c r="X619" s="307"/>
      <c r="Y619" s="307"/>
      <c r="Z619" s="307"/>
      <c r="AA619" s="308"/>
      <c r="AB619" s="308"/>
      <c r="AC619" s="308"/>
      <c r="AD619" s="308"/>
      <c r="AE619" s="308"/>
      <c r="AF619" s="308"/>
    </row>
    <row r="620" spans="1:32" ht="14.25" customHeight="1">
      <c r="A620" s="69" t="s">
        <v>688</v>
      </c>
      <c r="B620" s="71">
        <v>50</v>
      </c>
      <c r="C620" s="71">
        <v>30</v>
      </c>
      <c r="D620" s="69" t="str">
        <f t="shared" si="14"/>
        <v>H.50.30</v>
      </c>
      <c r="E620" s="78" t="s">
        <v>712</v>
      </c>
      <c r="F620" s="69" t="s">
        <v>88</v>
      </c>
      <c r="G620" s="72"/>
      <c r="H620" s="72"/>
      <c r="I620" s="72"/>
      <c r="J620" s="70"/>
      <c r="K620" s="72"/>
      <c r="L620" s="7"/>
      <c r="M620" s="307"/>
      <c r="N620" s="307"/>
      <c r="O620" s="307"/>
      <c r="P620" s="307"/>
      <c r="Q620" s="307"/>
      <c r="R620" s="307"/>
      <c r="S620" s="307"/>
      <c r="T620" s="307"/>
      <c r="U620" s="307"/>
      <c r="V620" s="307"/>
      <c r="W620" s="307"/>
      <c r="X620" s="307"/>
      <c r="Y620" s="307"/>
      <c r="Z620" s="307"/>
      <c r="AA620" s="308"/>
      <c r="AB620" s="308"/>
      <c r="AC620" s="308"/>
      <c r="AD620" s="308"/>
      <c r="AE620" s="308"/>
      <c r="AF620" s="308"/>
    </row>
    <row r="621" spans="1:32" ht="14.25" customHeight="1">
      <c r="A621" s="69" t="s">
        <v>688</v>
      </c>
      <c r="B621" s="69">
        <v>50</v>
      </c>
      <c r="C621" s="69">
        <v>30</v>
      </c>
      <c r="D621" s="69" t="str">
        <f t="shared" si="14"/>
        <v>H.50.30</v>
      </c>
      <c r="E621" s="7" t="s">
        <v>712</v>
      </c>
      <c r="F621" s="69" t="s">
        <v>222</v>
      </c>
      <c r="G621" s="73" t="s">
        <v>713</v>
      </c>
      <c r="H621" s="14">
        <v>6</v>
      </c>
      <c r="I621" s="14">
        <v>7</v>
      </c>
      <c r="J621" s="69" t="str">
        <f t="shared" ref="J621:J624" si="25">CONCATENATE(H621,".",I621,".")</f>
        <v>6.7.</v>
      </c>
      <c r="K621" s="14" t="s">
        <v>714</v>
      </c>
      <c r="L621" s="15" t="s">
        <v>10</v>
      </c>
      <c r="AA621" s="308"/>
      <c r="AB621" s="308"/>
      <c r="AC621" s="308"/>
      <c r="AD621" s="308"/>
      <c r="AE621" s="308"/>
      <c r="AF621" s="308"/>
    </row>
    <row r="622" spans="1:32" ht="14.25" customHeight="1">
      <c r="A622" s="69" t="s">
        <v>688</v>
      </c>
      <c r="B622" s="69">
        <v>50</v>
      </c>
      <c r="C622" s="69">
        <v>30</v>
      </c>
      <c r="D622" s="69" t="str">
        <f t="shared" si="14"/>
        <v>H.50.30</v>
      </c>
      <c r="E622" s="7" t="s">
        <v>712</v>
      </c>
      <c r="F622" s="69" t="s">
        <v>222</v>
      </c>
      <c r="G622" s="73" t="s">
        <v>443</v>
      </c>
      <c r="H622" s="14">
        <v>6</v>
      </c>
      <c r="I622" s="14">
        <v>9</v>
      </c>
      <c r="J622" s="69" t="str">
        <f t="shared" si="25"/>
        <v>6.9.</v>
      </c>
      <c r="K622" s="74" t="s">
        <v>444</v>
      </c>
      <c r="L622" s="15" t="s">
        <v>10</v>
      </c>
      <c r="AA622" s="308"/>
      <c r="AB622" s="308"/>
      <c r="AC622" s="308"/>
      <c r="AD622" s="308"/>
      <c r="AE622" s="308"/>
      <c r="AF622" s="308"/>
    </row>
    <row r="623" spans="1:32" ht="14.25" customHeight="1">
      <c r="A623" s="69" t="s">
        <v>688</v>
      </c>
      <c r="B623" s="69">
        <v>50</v>
      </c>
      <c r="C623" s="69">
        <v>4</v>
      </c>
      <c r="D623" s="69" t="str">
        <f t="shared" si="14"/>
        <v>H.50.4</v>
      </c>
      <c r="E623" s="7" t="s">
        <v>715</v>
      </c>
      <c r="F623" s="69" t="s">
        <v>222</v>
      </c>
      <c r="G623" s="73" t="s">
        <v>716</v>
      </c>
      <c r="H623" s="14">
        <v>6</v>
      </c>
      <c r="I623" s="14">
        <v>8</v>
      </c>
      <c r="J623" s="69" t="str">
        <f t="shared" si="25"/>
        <v>6.8.</v>
      </c>
      <c r="K623" s="14" t="s">
        <v>717</v>
      </c>
      <c r="L623" s="15" t="s">
        <v>10</v>
      </c>
      <c r="AA623" s="308"/>
      <c r="AB623" s="308"/>
      <c r="AC623" s="308"/>
      <c r="AD623" s="308"/>
      <c r="AE623" s="308"/>
      <c r="AF623" s="308"/>
    </row>
    <row r="624" spans="1:32" ht="14.25" customHeight="1">
      <c r="A624" s="69" t="s">
        <v>688</v>
      </c>
      <c r="B624" s="69">
        <v>50</v>
      </c>
      <c r="C624" s="69">
        <v>4</v>
      </c>
      <c r="D624" s="69" t="str">
        <f t="shared" si="14"/>
        <v>H.50.4</v>
      </c>
      <c r="E624" s="7" t="s">
        <v>715</v>
      </c>
      <c r="F624" s="69" t="s">
        <v>222</v>
      </c>
      <c r="G624" s="73" t="s">
        <v>443</v>
      </c>
      <c r="H624" s="14">
        <v>6</v>
      </c>
      <c r="I624" s="14">
        <v>9</v>
      </c>
      <c r="J624" s="69" t="str">
        <f t="shared" si="25"/>
        <v>6.9.</v>
      </c>
      <c r="K624" s="74" t="s">
        <v>444</v>
      </c>
      <c r="L624" s="15" t="s">
        <v>10</v>
      </c>
      <c r="AA624" s="308"/>
      <c r="AB624" s="308"/>
      <c r="AC624" s="308"/>
      <c r="AD624" s="308"/>
      <c r="AE624" s="308"/>
      <c r="AF624" s="308"/>
    </row>
    <row r="625" spans="1:32" ht="14.25" customHeight="1">
      <c r="A625" s="69" t="s">
        <v>688</v>
      </c>
      <c r="B625" s="71">
        <v>50</v>
      </c>
      <c r="C625" s="71">
        <v>40</v>
      </c>
      <c r="D625" s="69" t="str">
        <f t="shared" si="14"/>
        <v>H.50.40</v>
      </c>
      <c r="E625" s="78" t="s">
        <v>715</v>
      </c>
      <c r="F625" s="69" t="s">
        <v>88</v>
      </c>
      <c r="G625" s="72"/>
      <c r="H625" s="72"/>
      <c r="I625" s="72"/>
      <c r="J625" s="70"/>
      <c r="K625" s="72"/>
      <c r="L625" s="7"/>
      <c r="M625" s="307"/>
      <c r="N625" s="307"/>
      <c r="O625" s="307"/>
      <c r="P625" s="307"/>
      <c r="Q625" s="307"/>
      <c r="R625" s="307"/>
      <c r="S625" s="307"/>
      <c r="T625" s="307"/>
      <c r="U625" s="307"/>
      <c r="V625" s="307"/>
      <c r="W625" s="307"/>
      <c r="X625" s="307"/>
      <c r="Y625" s="307"/>
      <c r="Z625" s="307"/>
      <c r="AA625" s="308"/>
      <c r="AB625" s="308"/>
      <c r="AC625" s="308"/>
      <c r="AD625" s="308"/>
      <c r="AE625" s="308"/>
      <c r="AF625" s="308"/>
    </row>
    <row r="626" spans="1:32" ht="14.25" customHeight="1">
      <c r="A626" s="69" t="s">
        <v>688</v>
      </c>
      <c r="B626" s="71">
        <v>51</v>
      </c>
      <c r="C626" s="71">
        <v>10</v>
      </c>
      <c r="D626" s="69" t="str">
        <f t="shared" si="14"/>
        <v>H.51.10</v>
      </c>
      <c r="E626" s="78" t="s">
        <v>718</v>
      </c>
      <c r="F626" s="69" t="s">
        <v>88</v>
      </c>
      <c r="G626" s="72"/>
      <c r="H626" s="72"/>
      <c r="I626" s="72"/>
      <c r="J626" s="70"/>
      <c r="K626" s="72"/>
      <c r="L626" s="7"/>
      <c r="M626" s="307"/>
      <c r="N626" s="307"/>
      <c r="O626" s="307"/>
      <c r="P626" s="307"/>
      <c r="Q626" s="307"/>
      <c r="R626" s="307"/>
      <c r="S626" s="307"/>
      <c r="T626" s="307"/>
      <c r="U626" s="307"/>
      <c r="V626" s="307"/>
      <c r="W626" s="307"/>
      <c r="X626" s="307"/>
      <c r="Y626" s="307"/>
      <c r="Z626" s="307"/>
      <c r="AA626" s="308"/>
      <c r="AB626" s="308"/>
      <c r="AC626" s="308"/>
      <c r="AD626" s="308"/>
      <c r="AE626" s="308"/>
      <c r="AF626" s="308"/>
    </row>
    <row r="627" spans="1:32" ht="14.25" customHeight="1">
      <c r="A627" s="69" t="s">
        <v>688</v>
      </c>
      <c r="B627" s="69">
        <v>52</v>
      </c>
      <c r="C627" s="69">
        <v>21</v>
      </c>
      <c r="D627" s="69" t="str">
        <f t="shared" si="14"/>
        <v>H.52.21</v>
      </c>
      <c r="E627" s="7" t="s">
        <v>719</v>
      </c>
      <c r="F627" s="69" t="s">
        <v>222</v>
      </c>
      <c r="G627" s="73" t="s">
        <v>566</v>
      </c>
      <c r="H627" s="14">
        <v>6</v>
      </c>
      <c r="I627" s="14">
        <v>14</v>
      </c>
      <c r="J627" s="69" t="str">
        <f t="shared" ref="J627:J629" si="26">CONCATENATE(H627,".",I627,".")</f>
        <v>6.14.</v>
      </c>
      <c r="K627" s="74" t="s">
        <v>567</v>
      </c>
      <c r="L627" s="15" t="s">
        <v>10</v>
      </c>
      <c r="AA627" s="308"/>
      <c r="AB627" s="308"/>
      <c r="AC627" s="308"/>
      <c r="AD627" s="308"/>
      <c r="AE627" s="308"/>
      <c r="AF627" s="308"/>
    </row>
    <row r="628" spans="1:32" ht="14.25" customHeight="1">
      <c r="A628" s="69" t="s">
        <v>688</v>
      </c>
      <c r="B628" s="69">
        <v>52</v>
      </c>
      <c r="C628" s="69">
        <v>22</v>
      </c>
      <c r="D628" s="69" t="str">
        <f t="shared" si="14"/>
        <v>H.52.22</v>
      </c>
      <c r="E628" s="7" t="s">
        <v>720</v>
      </c>
      <c r="F628" s="69" t="s">
        <v>222</v>
      </c>
      <c r="G628" s="73" t="s">
        <v>710</v>
      </c>
      <c r="H628" s="14">
        <v>6</v>
      </c>
      <c r="I628" s="14">
        <v>10</v>
      </c>
      <c r="J628" s="69" t="str">
        <f t="shared" si="26"/>
        <v>6.10.</v>
      </c>
      <c r="K628" s="74" t="s">
        <v>711</v>
      </c>
      <c r="L628" s="15" t="s">
        <v>10</v>
      </c>
      <c r="AA628" s="308"/>
      <c r="AB628" s="308"/>
      <c r="AC628" s="308"/>
      <c r="AD628" s="308"/>
      <c r="AE628" s="308"/>
      <c r="AF628" s="308"/>
    </row>
    <row r="629" spans="1:32" ht="14.25" customHeight="1">
      <c r="A629" s="69" t="s">
        <v>688</v>
      </c>
      <c r="B629" s="69">
        <v>52</v>
      </c>
      <c r="C629" s="69">
        <v>22</v>
      </c>
      <c r="D629" s="69" t="str">
        <f t="shared" si="14"/>
        <v>H.52.22</v>
      </c>
      <c r="E629" s="7" t="s">
        <v>720</v>
      </c>
      <c r="F629" s="69" t="s">
        <v>222</v>
      </c>
      <c r="G629" s="73" t="s">
        <v>445</v>
      </c>
      <c r="H629" s="14">
        <v>6</v>
      </c>
      <c r="I629" s="14">
        <v>12</v>
      </c>
      <c r="J629" s="69" t="str">
        <f t="shared" si="26"/>
        <v>6.12.</v>
      </c>
      <c r="K629" s="74" t="s">
        <v>446</v>
      </c>
      <c r="L629" s="15" t="s">
        <v>10</v>
      </c>
      <c r="AA629" s="308"/>
      <c r="AB629" s="308"/>
      <c r="AC629" s="308"/>
      <c r="AD629" s="308"/>
      <c r="AE629" s="308"/>
      <c r="AF629" s="308"/>
    </row>
    <row r="630" spans="1:32" ht="14.25" customHeight="1">
      <c r="A630" s="69" t="s">
        <v>688</v>
      </c>
      <c r="B630" s="71">
        <v>52</v>
      </c>
      <c r="C630" s="71">
        <v>23</v>
      </c>
      <c r="D630" s="69" t="str">
        <f t="shared" si="14"/>
        <v>H.52.23</v>
      </c>
      <c r="E630" s="78" t="s">
        <v>721</v>
      </c>
      <c r="F630" s="69" t="s">
        <v>88</v>
      </c>
      <c r="G630" s="72"/>
      <c r="H630" s="72"/>
      <c r="I630" s="72"/>
      <c r="J630" s="70"/>
      <c r="K630" s="72"/>
      <c r="L630" s="7"/>
      <c r="M630" s="307"/>
      <c r="N630" s="307"/>
      <c r="O630" s="307"/>
      <c r="P630" s="307"/>
      <c r="Q630" s="307"/>
      <c r="R630" s="307"/>
      <c r="S630" s="307"/>
      <c r="T630" s="307"/>
      <c r="U630" s="307"/>
      <c r="V630" s="307"/>
      <c r="W630" s="307"/>
      <c r="X630" s="307"/>
      <c r="Y630" s="307"/>
      <c r="Z630" s="307"/>
      <c r="AA630" s="308"/>
      <c r="AB630" s="308"/>
      <c r="AC630" s="308"/>
      <c r="AD630" s="308"/>
      <c r="AE630" s="308"/>
      <c r="AF630" s="308"/>
    </row>
    <row r="631" spans="1:32" ht="14.25" customHeight="1">
      <c r="A631" s="69" t="s">
        <v>688</v>
      </c>
      <c r="B631" s="71">
        <v>52</v>
      </c>
      <c r="C631" s="71">
        <v>24</v>
      </c>
      <c r="D631" s="69" t="str">
        <f t="shared" si="14"/>
        <v>H.52.24</v>
      </c>
      <c r="E631" s="78" t="s">
        <v>722</v>
      </c>
      <c r="F631" s="69" t="s">
        <v>88</v>
      </c>
      <c r="G631" s="72"/>
      <c r="H631" s="72"/>
      <c r="I631" s="72"/>
      <c r="J631" s="70"/>
      <c r="K631" s="72"/>
      <c r="L631" s="7"/>
      <c r="M631" s="307"/>
      <c r="N631" s="307"/>
      <c r="O631" s="307"/>
      <c r="P631" s="307"/>
      <c r="Q631" s="307"/>
      <c r="R631" s="307"/>
      <c r="S631" s="307"/>
      <c r="T631" s="307"/>
      <c r="U631" s="307"/>
      <c r="V631" s="307"/>
      <c r="W631" s="307"/>
      <c r="X631" s="307"/>
      <c r="Y631" s="307"/>
      <c r="Z631" s="307"/>
      <c r="AA631" s="308"/>
      <c r="AB631" s="308"/>
      <c r="AC631" s="308"/>
      <c r="AD631" s="308"/>
      <c r="AE631" s="308"/>
      <c r="AF631" s="308"/>
    </row>
    <row r="632" spans="1:32" ht="14.25" customHeight="1">
      <c r="A632" s="69" t="s">
        <v>688</v>
      </c>
      <c r="B632" s="71">
        <v>52</v>
      </c>
      <c r="C632" s="71">
        <v>29</v>
      </c>
      <c r="D632" s="69" t="str">
        <f t="shared" si="14"/>
        <v>H.52.29</v>
      </c>
      <c r="E632" s="78" t="s">
        <v>723</v>
      </c>
      <c r="F632" s="69" t="s">
        <v>88</v>
      </c>
      <c r="G632" s="72"/>
      <c r="H632" s="72"/>
      <c r="I632" s="72"/>
      <c r="J632" s="70"/>
      <c r="K632" s="72"/>
      <c r="L632" s="7"/>
      <c r="M632" s="307"/>
      <c r="N632" s="307"/>
      <c r="O632" s="307"/>
      <c r="P632" s="307"/>
      <c r="Q632" s="307"/>
      <c r="R632" s="307"/>
      <c r="S632" s="307"/>
      <c r="T632" s="307"/>
      <c r="U632" s="307"/>
      <c r="V632" s="307"/>
      <c r="W632" s="307"/>
      <c r="X632" s="307"/>
      <c r="Y632" s="307"/>
      <c r="Z632" s="307"/>
      <c r="AA632" s="308"/>
      <c r="AB632" s="308"/>
      <c r="AC632" s="308"/>
      <c r="AD632" s="308"/>
      <c r="AE632" s="308"/>
      <c r="AF632" s="308"/>
    </row>
    <row r="633" spans="1:32" ht="14.25" customHeight="1">
      <c r="A633" s="69" t="s">
        <v>688</v>
      </c>
      <c r="B633" s="71">
        <v>53</v>
      </c>
      <c r="C633" s="71">
        <v>10</v>
      </c>
      <c r="D633" s="69" t="str">
        <f t="shared" si="14"/>
        <v>H.53.10</v>
      </c>
      <c r="E633" s="78" t="s">
        <v>724</v>
      </c>
      <c r="F633" s="69" t="s">
        <v>88</v>
      </c>
      <c r="G633" s="72"/>
      <c r="H633" s="72"/>
      <c r="I633" s="72"/>
      <c r="J633" s="70"/>
      <c r="K633" s="72"/>
      <c r="L633" s="7"/>
      <c r="M633" s="307"/>
      <c r="N633" s="307"/>
      <c r="O633" s="307"/>
      <c r="P633" s="307"/>
      <c r="Q633" s="307"/>
      <c r="R633" s="307"/>
      <c r="S633" s="307"/>
      <c r="T633" s="307"/>
      <c r="U633" s="307"/>
      <c r="V633" s="307"/>
      <c r="W633" s="307"/>
      <c r="X633" s="307"/>
      <c r="Y633" s="307"/>
      <c r="Z633" s="307"/>
      <c r="AA633" s="308"/>
      <c r="AB633" s="308"/>
      <c r="AC633" s="308"/>
      <c r="AD633" s="308"/>
      <c r="AE633" s="308"/>
      <c r="AF633" s="308"/>
    </row>
    <row r="634" spans="1:32" ht="14.25" customHeight="1">
      <c r="A634" s="69" t="s">
        <v>688</v>
      </c>
      <c r="B634" s="69">
        <v>53</v>
      </c>
      <c r="C634" s="69">
        <v>10</v>
      </c>
      <c r="D634" s="69" t="str">
        <f t="shared" si="14"/>
        <v>H.53.10</v>
      </c>
      <c r="E634" s="7" t="s">
        <v>724</v>
      </c>
      <c r="F634" s="69" t="s">
        <v>222</v>
      </c>
      <c r="G634" s="73" t="s">
        <v>702</v>
      </c>
      <c r="H634" s="14">
        <v>6</v>
      </c>
      <c r="I634" s="14">
        <v>6</v>
      </c>
      <c r="J634" s="69" t="str">
        <f>CONCATENATE(H634,".",I634,".")</f>
        <v>6.6.</v>
      </c>
      <c r="K634" s="74" t="s">
        <v>703</v>
      </c>
      <c r="L634" s="15" t="s">
        <v>10</v>
      </c>
      <c r="AA634" s="308"/>
      <c r="AB634" s="308"/>
      <c r="AC634" s="308"/>
      <c r="AD634" s="308"/>
      <c r="AE634" s="308"/>
      <c r="AF634" s="308"/>
    </row>
    <row r="635" spans="1:32" ht="14.25" customHeight="1">
      <c r="A635" s="69" t="s">
        <v>688</v>
      </c>
      <c r="B635" s="71">
        <v>53</v>
      </c>
      <c r="C635" s="71">
        <v>20</v>
      </c>
      <c r="D635" s="69" t="str">
        <f t="shared" si="14"/>
        <v>H.53.20</v>
      </c>
      <c r="E635" s="78" t="s">
        <v>725</v>
      </c>
      <c r="F635" s="69" t="s">
        <v>88</v>
      </c>
      <c r="G635" s="72"/>
      <c r="H635" s="72"/>
      <c r="I635" s="72"/>
      <c r="J635" s="70"/>
      <c r="K635" s="72"/>
      <c r="L635" s="7"/>
      <c r="M635" s="307"/>
      <c r="N635" s="307"/>
      <c r="O635" s="307"/>
      <c r="P635" s="307"/>
      <c r="Q635" s="307"/>
      <c r="R635" s="307"/>
      <c r="S635" s="307"/>
      <c r="T635" s="307"/>
      <c r="U635" s="307"/>
      <c r="V635" s="307"/>
      <c r="W635" s="307"/>
      <c r="X635" s="307"/>
      <c r="Y635" s="307"/>
      <c r="Z635" s="307"/>
      <c r="AA635" s="308"/>
      <c r="AB635" s="308"/>
      <c r="AC635" s="308"/>
      <c r="AD635" s="308"/>
      <c r="AE635" s="308"/>
      <c r="AF635" s="308"/>
    </row>
    <row r="636" spans="1:32" ht="14.25" customHeight="1">
      <c r="A636" s="69" t="s">
        <v>688</v>
      </c>
      <c r="B636" s="69">
        <v>53</v>
      </c>
      <c r="C636" s="69">
        <v>20</v>
      </c>
      <c r="D636" s="69" t="str">
        <f t="shared" si="14"/>
        <v>H.53.20</v>
      </c>
      <c r="E636" s="7" t="s">
        <v>725</v>
      </c>
      <c r="F636" s="69" t="s">
        <v>222</v>
      </c>
      <c r="G636" s="73" t="s">
        <v>702</v>
      </c>
      <c r="H636" s="14">
        <v>6</v>
      </c>
      <c r="I636" s="14">
        <v>6</v>
      </c>
      <c r="J636" s="69" t="str">
        <f>CONCATENATE(H636,".",I636,".")</f>
        <v>6.6.</v>
      </c>
      <c r="K636" s="74" t="s">
        <v>703</v>
      </c>
      <c r="L636" s="15" t="s">
        <v>10</v>
      </c>
      <c r="AA636" s="308"/>
      <c r="AB636" s="308"/>
      <c r="AC636" s="308"/>
      <c r="AD636" s="308"/>
      <c r="AE636" s="308"/>
      <c r="AF636" s="308"/>
    </row>
    <row r="637" spans="1:32" ht="14.25" customHeight="1">
      <c r="A637" s="69" t="s">
        <v>726</v>
      </c>
      <c r="B637" s="71">
        <v>55</v>
      </c>
      <c r="C637" s="71">
        <v>10</v>
      </c>
      <c r="D637" s="69" t="str">
        <f t="shared" si="14"/>
        <v>I.55.10</v>
      </c>
      <c r="E637" s="78" t="s">
        <v>727</v>
      </c>
      <c r="F637" s="69" t="s">
        <v>88</v>
      </c>
      <c r="G637" s="72"/>
      <c r="H637" s="72"/>
      <c r="I637" s="72"/>
      <c r="J637" s="70"/>
      <c r="K637" s="72"/>
      <c r="L637" s="7"/>
      <c r="M637" s="307"/>
      <c r="N637" s="307"/>
      <c r="O637" s="307"/>
      <c r="P637" s="307"/>
      <c r="Q637" s="307"/>
      <c r="R637" s="307"/>
      <c r="S637" s="307"/>
      <c r="T637" s="307"/>
      <c r="U637" s="307"/>
      <c r="V637" s="307"/>
      <c r="W637" s="307"/>
      <c r="X637" s="307"/>
      <c r="Y637" s="307"/>
      <c r="Z637" s="307"/>
      <c r="AA637" s="308"/>
      <c r="AB637" s="308"/>
      <c r="AC637" s="308"/>
      <c r="AD637" s="308"/>
      <c r="AE637" s="308"/>
      <c r="AF637" s="308"/>
    </row>
    <row r="638" spans="1:32" ht="14.25" customHeight="1">
      <c r="A638" s="69" t="s">
        <v>726</v>
      </c>
      <c r="B638" s="71">
        <v>55</v>
      </c>
      <c r="C638" s="71">
        <v>20</v>
      </c>
      <c r="D638" s="69" t="str">
        <f t="shared" si="14"/>
        <v>I.55.20</v>
      </c>
      <c r="E638" s="78" t="s">
        <v>728</v>
      </c>
      <c r="F638" s="69" t="s">
        <v>88</v>
      </c>
      <c r="G638" s="72"/>
      <c r="H638" s="72"/>
      <c r="I638" s="72"/>
      <c r="J638" s="70"/>
      <c r="K638" s="72"/>
      <c r="L638" s="7"/>
      <c r="M638" s="307"/>
      <c r="N638" s="307"/>
      <c r="O638" s="307"/>
      <c r="P638" s="307"/>
      <c r="Q638" s="307"/>
      <c r="R638" s="307"/>
      <c r="S638" s="307"/>
      <c r="T638" s="307"/>
      <c r="U638" s="307"/>
      <c r="V638" s="307"/>
      <c r="W638" s="307"/>
      <c r="X638" s="307"/>
      <c r="Y638" s="307"/>
      <c r="Z638" s="307"/>
      <c r="AA638" s="308"/>
    </row>
    <row r="639" spans="1:32" ht="14.25" customHeight="1">
      <c r="A639" s="69" t="s">
        <v>726</v>
      </c>
      <c r="B639" s="71">
        <v>55</v>
      </c>
      <c r="C639" s="71">
        <v>30</v>
      </c>
      <c r="D639" s="69" t="str">
        <f t="shared" si="14"/>
        <v>I.55.30</v>
      </c>
      <c r="E639" s="78" t="s">
        <v>729</v>
      </c>
      <c r="F639" s="69" t="s">
        <v>88</v>
      </c>
      <c r="G639" s="72"/>
      <c r="H639" s="72"/>
      <c r="I639" s="72"/>
      <c r="J639" s="70"/>
      <c r="K639" s="72"/>
      <c r="L639" s="7"/>
      <c r="M639" s="307"/>
      <c r="N639" s="307"/>
      <c r="O639" s="307"/>
      <c r="P639" s="307"/>
      <c r="Q639" s="307"/>
      <c r="R639" s="307"/>
      <c r="S639" s="307"/>
      <c r="T639" s="307"/>
      <c r="U639" s="307"/>
      <c r="V639" s="307"/>
      <c r="W639" s="307"/>
      <c r="X639" s="307"/>
      <c r="Y639" s="307"/>
      <c r="Z639" s="307"/>
      <c r="AA639" s="308"/>
      <c r="AB639" s="308"/>
      <c r="AC639" s="308"/>
      <c r="AD639" s="308"/>
      <c r="AE639" s="308"/>
      <c r="AF639" s="308"/>
    </row>
    <row r="640" spans="1:32" ht="14.25" customHeight="1">
      <c r="A640" s="69" t="s">
        <v>726</v>
      </c>
      <c r="B640" s="71">
        <v>55</v>
      </c>
      <c r="C640" s="71">
        <v>90</v>
      </c>
      <c r="D640" s="69" t="str">
        <f t="shared" si="14"/>
        <v>I.55.90</v>
      </c>
      <c r="E640" s="78" t="s">
        <v>730</v>
      </c>
      <c r="F640" s="69" t="s">
        <v>88</v>
      </c>
      <c r="G640" s="72"/>
      <c r="H640" s="72"/>
      <c r="I640" s="72"/>
      <c r="J640" s="70"/>
      <c r="K640" s="72"/>
      <c r="L640" s="7"/>
      <c r="M640" s="307"/>
      <c r="N640" s="307"/>
      <c r="O640" s="307"/>
      <c r="P640" s="307"/>
      <c r="Q640" s="307"/>
      <c r="R640" s="307"/>
      <c r="S640" s="307"/>
      <c r="T640" s="307"/>
      <c r="U640" s="307"/>
      <c r="V640" s="307"/>
      <c r="W640" s="307"/>
      <c r="X640" s="307"/>
      <c r="Y640" s="307"/>
      <c r="Z640" s="307"/>
      <c r="AA640" s="308"/>
      <c r="AB640" s="308"/>
      <c r="AC640" s="308"/>
      <c r="AD640" s="308"/>
      <c r="AE640" s="308"/>
      <c r="AF640" s="308"/>
    </row>
    <row r="641" spans="1:32" ht="14.25" customHeight="1">
      <c r="A641" s="69" t="s">
        <v>726</v>
      </c>
      <c r="B641" s="71">
        <v>56</v>
      </c>
      <c r="C641" s="71">
        <v>10</v>
      </c>
      <c r="D641" s="69" t="str">
        <f t="shared" si="14"/>
        <v>I.56.10</v>
      </c>
      <c r="E641" s="78" t="s">
        <v>731</v>
      </c>
      <c r="F641" s="69" t="s">
        <v>88</v>
      </c>
      <c r="G641" s="72"/>
      <c r="H641" s="72"/>
      <c r="I641" s="72"/>
      <c r="J641" s="70"/>
      <c r="K641" s="72"/>
      <c r="L641" s="7"/>
      <c r="M641" s="307"/>
      <c r="N641" s="307"/>
      <c r="O641" s="307"/>
      <c r="P641" s="307"/>
      <c r="Q641" s="307"/>
      <c r="R641" s="307"/>
      <c r="S641" s="307"/>
      <c r="T641" s="307"/>
      <c r="U641" s="307"/>
      <c r="V641" s="307"/>
      <c r="W641" s="307"/>
      <c r="X641" s="307"/>
      <c r="Y641" s="307"/>
      <c r="Z641" s="307"/>
      <c r="AA641" s="308"/>
      <c r="AB641" s="308"/>
      <c r="AC641" s="308"/>
      <c r="AD641" s="308"/>
      <c r="AE641" s="308"/>
      <c r="AF641" s="308"/>
    </row>
    <row r="642" spans="1:32" ht="14.25" customHeight="1">
      <c r="A642" s="69" t="s">
        <v>726</v>
      </c>
      <c r="B642" s="71">
        <v>56</v>
      </c>
      <c r="C642" s="71">
        <v>21</v>
      </c>
      <c r="D642" s="69" t="str">
        <f t="shared" si="14"/>
        <v>I.56.21</v>
      </c>
      <c r="E642" s="78" t="s">
        <v>732</v>
      </c>
      <c r="F642" s="69" t="s">
        <v>88</v>
      </c>
      <c r="G642" s="72"/>
      <c r="H642" s="72"/>
      <c r="I642" s="72"/>
      <c r="J642" s="70"/>
      <c r="K642" s="72"/>
      <c r="L642" s="7"/>
      <c r="M642" s="307"/>
      <c r="N642" s="307"/>
      <c r="O642" s="307"/>
      <c r="P642" s="307"/>
      <c r="Q642" s="307"/>
      <c r="R642" s="307"/>
      <c r="S642" s="307"/>
      <c r="T642" s="307"/>
      <c r="U642" s="307"/>
      <c r="V642" s="307"/>
      <c r="W642" s="307"/>
      <c r="X642" s="307"/>
      <c r="Y642" s="307"/>
      <c r="Z642" s="307"/>
      <c r="AA642" s="308"/>
      <c r="AB642" s="308"/>
      <c r="AC642" s="308"/>
      <c r="AD642" s="308"/>
      <c r="AE642" s="308"/>
      <c r="AF642" s="308"/>
    </row>
    <row r="643" spans="1:32" ht="14.25" customHeight="1">
      <c r="A643" s="69" t="s">
        <v>726</v>
      </c>
      <c r="B643" s="71">
        <v>56</v>
      </c>
      <c r="C643" s="71">
        <v>29</v>
      </c>
      <c r="D643" s="69" t="str">
        <f t="shared" si="14"/>
        <v>I.56.29</v>
      </c>
      <c r="E643" s="78" t="s">
        <v>733</v>
      </c>
      <c r="F643" s="69" t="s">
        <v>88</v>
      </c>
      <c r="G643" s="72"/>
      <c r="H643" s="72"/>
      <c r="I643" s="72"/>
      <c r="J643" s="70"/>
      <c r="K643" s="72"/>
      <c r="L643" s="7"/>
      <c r="M643" s="307"/>
      <c r="N643" s="307"/>
      <c r="O643" s="307"/>
      <c r="P643" s="307"/>
      <c r="Q643" s="307"/>
      <c r="R643" s="307"/>
      <c r="S643" s="307"/>
      <c r="T643" s="307"/>
      <c r="U643" s="307"/>
      <c r="V643" s="307"/>
      <c r="W643" s="307"/>
      <c r="X643" s="307"/>
      <c r="Y643" s="307"/>
      <c r="Z643" s="307"/>
      <c r="AA643" s="308"/>
      <c r="AB643" s="308"/>
      <c r="AC643" s="308"/>
      <c r="AD643" s="308"/>
      <c r="AE643" s="308"/>
      <c r="AF643" s="308"/>
    </row>
    <row r="644" spans="1:32" ht="14.25" customHeight="1">
      <c r="A644" s="69" t="s">
        <v>726</v>
      </c>
      <c r="B644" s="71">
        <v>56</v>
      </c>
      <c r="C644" s="71">
        <v>30</v>
      </c>
      <c r="D644" s="69" t="str">
        <f t="shared" si="14"/>
        <v>I.56.30</v>
      </c>
      <c r="E644" s="78" t="s">
        <v>734</v>
      </c>
      <c r="F644" s="69" t="s">
        <v>88</v>
      </c>
      <c r="G644" s="72"/>
      <c r="H644" s="72"/>
      <c r="I644" s="72"/>
      <c r="J644" s="70"/>
      <c r="K644" s="72"/>
      <c r="L644" s="7"/>
      <c r="M644" s="307"/>
      <c r="N644" s="307"/>
      <c r="O644" s="307"/>
      <c r="P644" s="307"/>
      <c r="Q644" s="307"/>
      <c r="R644" s="307"/>
      <c r="S644" s="307"/>
      <c r="T644" s="307"/>
      <c r="U644" s="307"/>
      <c r="V644" s="307"/>
      <c r="W644" s="307"/>
      <c r="X644" s="307"/>
      <c r="Y644" s="307"/>
      <c r="Z644" s="307"/>
      <c r="AA644" s="308"/>
      <c r="AB644" s="308"/>
      <c r="AC644" s="308"/>
      <c r="AD644" s="308"/>
      <c r="AE644" s="308"/>
      <c r="AF644" s="308"/>
    </row>
    <row r="645" spans="1:32" ht="14.25" customHeight="1">
      <c r="A645" s="69" t="s">
        <v>735</v>
      </c>
      <c r="B645" s="71">
        <v>58</v>
      </c>
      <c r="C645" s="71">
        <v>11</v>
      </c>
      <c r="D645" s="69" t="str">
        <f t="shared" si="14"/>
        <v>J.58.11</v>
      </c>
      <c r="E645" s="78" t="s">
        <v>736</v>
      </c>
      <c r="F645" s="69" t="s">
        <v>88</v>
      </c>
      <c r="G645" s="72"/>
      <c r="H645" s="72"/>
      <c r="I645" s="72"/>
      <c r="J645" s="70"/>
      <c r="K645" s="72"/>
      <c r="L645" s="7"/>
      <c r="M645" s="307"/>
      <c r="N645" s="307"/>
      <c r="O645" s="307"/>
      <c r="P645" s="307"/>
      <c r="Q645" s="307"/>
      <c r="R645" s="307"/>
      <c r="S645" s="307"/>
      <c r="T645" s="307"/>
      <c r="U645" s="307"/>
      <c r="V645" s="307"/>
      <c r="W645" s="307"/>
      <c r="X645" s="307"/>
      <c r="Y645" s="307"/>
      <c r="Z645" s="307"/>
      <c r="AA645" s="308"/>
      <c r="AB645" s="308"/>
      <c r="AC645" s="308"/>
      <c r="AD645" s="308"/>
      <c r="AE645" s="308"/>
      <c r="AF645" s="308"/>
    </row>
    <row r="646" spans="1:32" ht="14.25" customHeight="1">
      <c r="A646" s="69" t="s">
        <v>735</v>
      </c>
      <c r="B646" s="71">
        <v>58</v>
      </c>
      <c r="C646" s="71">
        <v>12</v>
      </c>
      <c r="D646" s="69" t="str">
        <f t="shared" si="14"/>
        <v>J.58.12</v>
      </c>
      <c r="E646" s="78" t="s">
        <v>737</v>
      </c>
      <c r="F646" s="69" t="s">
        <v>88</v>
      </c>
      <c r="G646" s="72"/>
      <c r="H646" s="72"/>
      <c r="I646" s="72"/>
      <c r="J646" s="70"/>
      <c r="K646" s="72"/>
      <c r="L646" s="7"/>
      <c r="M646" s="307"/>
      <c r="N646" s="307"/>
      <c r="O646" s="307"/>
      <c r="P646" s="307"/>
      <c r="Q646" s="307"/>
      <c r="R646" s="307"/>
      <c r="S646" s="307"/>
      <c r="T646" s="307"/>
      <c r="U646" s="307"/>
      <c r="V646" s="307"/>
      <c r="W646" s="307"/>
      <c r="X646" s="307"/>
      <c r="Y646" s="307"/>
      <c r="Z646" s="307"/>
      <c r="AA646" s="308"/>
      <c r="AB646" s="308"/>
      <c r="AC646" s="308"/>
      <c r="AD646" s="308"/>
      <c r="AE646" s="308"/>
      <c r="AF646" s="308"/>
    </row>
    <row r="647" spans="1:32" ht="14.25" customHeight="1">
      <c r="A647" s="69" t="s">
        <v>735</v>
      </c>
      <c r="B647" s="71">
        <v>58</v>
      </c>
      <c r="C647" s="71">
        <v>13</v>
      </c>
      <c r="D647" s="69" t="str">
        <f t="shared" si="14"/>
        <v>J.58.13</v>
      </c>
      <c r="E647" s="78" t="s">
        <v>738</v>
      </c>
      <c r="F647" s="69" t="s">
        <v>88</v>
      </c>
      <c r="G647" s="72"/>
      <c r="H647" s="72"/>
      <c r="I647" s="72"/>
      <c r="J647" s="70"/>
      <c r="K647" s="72"/>
      <c r="L647" s="7"/>
      <c r="M647" s="307"/>
      <c r="N647" s="307"/>
      <c r="O647" s="307"/>
      <c r="P647" s="307"/>
      <c r="Q647" s="307"/>
      <c r="R647" s="307"/>
      <c r="S647" s="307"/>
      <c r="T647" s="307"/>
      <c r="U647" s="307"/>
      <c r="V647" s="307"/>
      <c r="W647" s="307"/>
      <c r="X647" s="307"/>
      <c r="Y647" s="307"/>
      <c r="Z647" s="307"/>
      <c r="AA647" s="308"/>
      <c r="AB647" s="308"/>
      <c r="AC647" s="308"/>
      <c r="AD647" s="308"/>
      <c r="AE647" s="308"/>
      <c r="AF647" s="308"/>
    </row>
    <row r="648" spans="1:32" ht="14.25" customHeight="1">
      <c r="A648" s="69" t="s">
        <v>735</v>
      </c>
      <c r="B648" s="71">
        <v>58</v>
      </c>
      <c r="C648" s="71">
        <v>14</v>
      </c>
      <c r="D648" s="69" t="str">
        <f t="shared" si="14"/>
        <v>J.58.14</v>
      </c>
      <c r="E648" s="78" t="s">
        <v>739</v>
      </c>
      <c r="F648" s="69" t="s">
        <v>88</v>
      </c>
      <c r="G648" s="72"/>
      <c r="H648" s="72"/>
      <c r="I648" s="72"/>
      <c r="J648" s="70"/>
      <c r="K648" s="72"/>
      <c r="L648" s="7"/>
      <c r="M648" s="307"/>
      <c r="N648" s="307"/>
      <c r="O648" s="307"/>
      <c r="P648" s="307"/>
      <c r="Q648" s="307"/>
      <c r="R648" s="307"/>
      <c r="S648" s="307"/>
      <c r="T648" s="307"/>
      <c r="U648" s="307"/>
      <c r="V648" s="307"/>
      <c r="W648" s="307"/>
      <c r="X648" s="307"/>
      <c r="Y648" s="307"/>
      <c r="Z648" s="307"/>
      <c r="AA648" s="308"/>
      <c r="AB648" s="308"/>
      <c r="AC648" s="308"/>
      <c r="AD648" s="308"/>
      <c r="AE648" s="308"/>
      <c r="AF648" s="308"/>
    </row>
    <row r="649" spans="1:32" ht="14.25" customHeight="1">
      <c r="A649" s="69" t="s">
        <v>735</v>
      </c>
      <c r="B649" s="71">
        <v>58</v>
      </c>
      <c r="C649" s="71">
        <v>19</v>
      </c>
      <c r="D649" s="69" t="str">
        <f t="shared" si="14"/>
        <v>J.58.19</v>
      </c>
      <c r="E649" s="78" t="s">
        <v>740</v>
      </c>
      <c r="F649" s="69" t="s">
        <v>88</v>
      </c>
      <c r="G649" s="72"/>
      <c r="H649" s="72"/>
      <c r="I649" s="72"/>
      <c r="J649" s="70"/>
      <c r="K649" s="72"/>
      <c r="L649" s="7"/>
      <c r="M649" s="307"/>
      <c r="N649" s="307"/>
      <c r="O649" s="307"/>
      <c r="P649" s="307"/>
      <c r="Q649" s="307"/>
      <c r="R649" s="307"/>
      <c r="S649" s="307"/>
      <c r="T649" s="307"/>
      <c r="U649" s="307"/>
      <c r="V649" s="307"/>
      <c r="W649" s="307"/>
      <c r="X649" s="307"/>
      <c r="Y649" s="307"/>
      <c r="Z649" s="307"/>
      <c r="AA649" s="308"/>
      <c r="AB649" s="308"/>
      <c r="AC649" s="308"/>
      <c r="AD649" s="308"/>
      <c r="AE649" s="308"/>
      <c r="AF649" s="308"/>
    </row>
    <row r="650" spans="1:32" ht="14.25" customHeight="1">
      <c r="A650" s="69" t="s">
        <v>735</v>
      </c>
      <c r="B650" s="71">
        <v>58</v>
      </c>
      <c r="C650" s="71">
        <v>21</v>
      </c>
      <c r="D650" s="69" t="str">
        <f t="shared" si="14"/>
        <v>J.58.21</v>
      </c>
      <c r="E650" s="78" t="s">
        <v>741</v>
      </c>
      <c r="F650" s="69" t="s">
        <v>88</v>
      </c>
      <c r="G650" s="72"/>
      <c r="H650" s="72"/>
      <c r="I650" s="72"/>
      <c r="J650" s="70"/>
      <c r="K650" s="72"/>
      <c r="L650" s="7"/>
      <c r="M650" s="307"/>
      <c r="N650" s="307"/>
      <c r="O650" s="307"/>
      <c r="P650" s="307"/>
      <c r="Q650" s="307"/>
      <c r="R650" s="307"/>
      <c r="S650" s="307"/>
      <c r="T650" s="307"/>
      <c r="U650" s="307"/>
      <c r="V650" s="307"/>
      <c r="W650" s="307"/>
      <c r="X650" s="307"/>
      <c r="Y650" s="307"/>
      <c r="Z650" s="307"/>
      <c r="AA650" s="308"/>
      <c r="AB650" s="308"/>
      <c r="AC650" s="308"/>
      <c r="AD650" s="308"/>
      <c r="AE650" s="308"/>
      <c r="AF650" s="308"/>
    </row>
    <row r="651" spans="1:32" ht="14.25" customHeight="1">
      <c r="A651" s="69" t="s">
        <v>735</v>
      </c>
      <c r="B651" s="71">
        <v>58</v>
      </c>
      <c r="C651" s="71">
        <v>29</v>
      </c>
      <c r="D651" s="69" t="str">
        <f t="shared" si="14"/>
        <v>J.58.29</v>
      </c>
      <c r="E651" s="78" t="s">
        <v>742</v>
      </c>
      <c r="F651" s="69" t="s">
        <v>88</v>
      </c>
      <c r="G651" s="72"/>
      <c r="H651" s="72"/>
      <c r="I651" s="72"/>
      <c r="J651" s="70"/>
      <c r="K651" s="72"/>
      <c r="L651" s="7"/>
      <c r="M651" s="307"/>
      <c r="N651" s="307"/>
      <c r="O651" s="307"/>
      <c r="P651" s="307"/>
      <c r="Q651" s="307"/>
      <c r="R651" s="307"/>
      <c r="S651" s="307"/>
      <c r="T651" s="307"/>
      <c r="U651" s="307"/>
      <c r="V651" s="307"/>
      <c r="W651" s="307"/>
      <c r="X651" s="307"/>
      <c r="Y651" s="307"/>
      <c r="Z651" s="307"/>
      <c r="AA651" s="308"/>
      <c r="AB651" s="308"/>
      <c r="AC651" s="308"/>
      <c r="AD651" s="308"/>
      <c r="AE651" s="308"/>
      <c r="AF651" s="308"/>
    </row>
    <row r="652" spans="1:32" ht="14.25" customHeight="1">
      <c r="A652" s="69" t="s">
        <v>735</v>
      </c>
      <c r="B652" s="69">
        <v>59</v>
      </c>
      <c r="C652" s="69" t="s">
        <v>220</v>
      </c>
      <c r="D652" s="69" t="str">
        <f t="shared" si="14"/>
        <v>J.59.-</v>
      </c>
      <c r="E652" s="78" t="s">
        <v>743</v>
      </c>
      <c r="F652" s="69" t="s">
        <v>88</v>
      </c>
      <c r="G652" s="73"/>
      <c r="H652" s="14"/>
      <c r="I652" s="14"/>
      <c r="J652" s="69"/>
      <c r="K652" s="74"/>
      <c r="L652" s="69"/>
      <c r="M652" s="311"/>
      <c r="N652" s="311"/>
      <c r="O652" s="311"/>
      <c r="P652" s="311"/>
      <c r="Q652" s="311"/>
      <c r="R652" s="311"/>
      <c r="S652" s="311"/>
      <c r="T652" s="311"/>
      <c r="U652" s="311"/>
      <c r="V652" s="311"/>
      <c r="AB652" s="308"/>
      <c r="AC652" s="308"/>
      <c r="AD652" s="308"/>
      <c r="AE652" s="308"/>
      <c r="AF652" s="308"/>
    </row>
    <row r="653" spans="1:32" ht="14.25" customHeight="1">
      <c r="A653" s="69" t="s">
        <v>735</v>
      </c>
      <c r="B653" s="71">
        <v>59</v>
      </c>
      <c r="C653" s="71">
        <v>12</v>
      </c>
      <c r="D653" s="69" t="str">
        <f t="shared" si="14"/>
        <v>J.59.12</v>
      </c>
      <c r="E653" s="78" t="s">
        <v>744</v>
      </c>
      <c r="F653" s="69" t="s">
        <v>88</v>
      </c>
      <c r="G653" s="72"/>
      <c r="H653" s="72"/>
      <c r="I653" s="72"/>
      <c r="J653" s="70"/>
      <c r="K653" s="72"/>
      <c r="L653" s="7"/>
      <c r="M653" s="307"/>
      <c r="N653" s="307"/>
      <c r="O653" s="307"/>
      <c r="P653" s="307"/>
      <c r="Q653" s="307"/>
      <c r="R653" s="307"/>
      <c r="S653" s="307"/>
      <c r="T653" s="307"/>
      <c r="U653" s="307"/>
      <c r="V653" s="307"/>
      <c r="W653" s="307"/>
      <c r="X653" s="307"/>
      <c r="Y653" s="307"/>
      <c r="Z653" s="307"/>
      <c r="AA653" s="308"/>
      <c r="AB653" s="308"/>
      <c r="AC653" s="308"/>
      <c r="AD653" s="308"/>
      <c r="AE653" s="308"/>
      <c r="AF653" s="308"/>
    </row>
    <row r="654" spans="1:32" ht="14.25" customHeight="1">
      <c r="A654" s="69" t="s">
        <v>735</v>
      </c>
      <c r="B654" s="71">
        <v>59</v>
      </c>
      <c r="C654" s="71">
        <v>14</v>
      </c>
      <c r="D654" s="69" t="str">
        <f t="shared" si="14"/>
        <v>J.59.14</v>
      </c>
      <c r="E654" s="78" t="s">
        <v>745</v>
      </c>
      <c r="F654" s="69" t="s">
        <v>88</v>
      </c>
      <c r="G654" s="72"/>
      <c r="H654" s="72"/>
      <c r="I654" s="72"/>
      <c r="J654" s="70"/>
      <c r="K654" s="72"/>
      <c r="L654" s="7"/>
      <c r="M654" s="307"/>
      <c r="N654" s="307"/>
      <c r="O654" s="307"/>
      <c r="P654" s="307"/>
      <c r="Q654" s="307"/>
      <c r="R654" s="307"/>
      <c r="S654" s="307"/>
      <c r="T654" s="307"/>
      <c r="U654" s="307"/>
      <c r="V654" s="307"/>
      <c r="W654" s="307"/>
      <c r="X654" s="307"/>
      <c r="Y654" s="307"/>
      <c r="Z654" s="307"/>
      <c r="AA654" s="308"/>
      <c r="AB654" s="308"/>
      <c r="AC654" s="308"/>
      <c r="AD654" s="308"/>
      <c r="AE654" s="308"/>
      <c r="AF654" s="308"/>
    </row>
    <row r="655" spans="1:32" ht="14.25" customHeight="1">
      <c r="A655" s="69" t="s">
        <v>735</v>
      </c>
      <c r="B655" s="71">
        <v>59</v>
      </c>
      <c r="C655" s="71">
        <v>15</v>
      </c>
      <c r="D655" s="69" t="str">
        <f t="shared" si="14"/>
        <v>J.59.15</v>
      </c>
      <c r="E655" s="78" t="s">
        <v>746</v>
      </c>
      <c r="F655" s="69" t="s">
        <v>88</v>
      </c>
      <c r="G655" s="72"/>
      <c r="H655" s="72"/>
      <c r="I655" s="72"/>
      <c r="J655" s="70"/>
      <c r="K655" s="72"/>
      <c r="L655" s="7"/>
      <c r="M655" s="307"/>
      <c r="N655" s="307"/>
      <c r="O655" s="307"/>
      <c r="P655" s="307"/>
      <c r="Q655" s="307"/>
      <c r="R655" s="307"/>
      <c r="S655" s="307"/>
      <c r="T655" s="307"/>
      <c r="U655" s="307"/>
      <c r="V655" s="307"/>
      <c r="W655" s="307"/>
      <c r="X655" s="307"/>
      <c r="Y655" s="307"/>
      <c r="Z655" s="307"/>
      <c r="AA655" s="308"/>
      <c r="AB655" s="308"/>
      <c r="AC655" s="308"/>
      <c r="AD655" s="308"/>
      <c r="AE655" s="308"/>
      <c r="AF655" s="308"/>
    </row>
    <row r="656" spans="1:32" ht="14.25" customHeight="1">
      <c r="A656" s="69" t="s">
        <v>735</v>
      </c>
      <c r="B656" s="71">
        <v>59</v>
      </c>
      <c r="C656" s="71">
        <v>16</v>
      </c>
      <c r="D656" s="69" t="str">
        <f t="shared" si="14"/>
        <v>J.59.16</v>
      </c>
      <c r="E656" s="78" t="s">
        <v>747</v>
      </c>
      <c r="F656" s="69" t="s">
        <v>88</v>
      </c>
      <c r="G656" s="72"/>
      <c r="H656" s="72"/>
      <c r="I656" s="72"/>
      <c r="J656" s="70"/>
      <c r="K656" s="72"/>
      <c r="L656" s="7"/>
      <c r="M656" s="307"/>
      <c r="N656" s="307"/>
      <c r="O656" s="307"/>
      <c r="P656" s="307"/>
      <c r="Q656" s="307"/>
      <c r="R656" s="307"/>
      <c r="S656" s="307"/>
      <c r="T656" s="307"/>
      <c r="U656" s="307"/>
      <c r="V656" s="307"/>
      <c r="W656" s="307"/>
      <c r="X656" s="307"/>
      <c r="Y656" s="307"/>
      <c r="Z656" s="307"/>
      <c r="AA656" s="308"/>
      <c r="AB656" s="308"/>
      <c r="AC656" s="308"/>
      <c r="AD656" s="308"/>
      <c r="AE656" s="308"/>
      <c r="AF656" s="308"/>
    </row>
    <row r="657" spans="1:32" ht="14.25" customHeight="1">
      <c r="A657" s="69" t="s">
        <v>735</v>
      </c>
      <c r="B657" s="71">
        <v>59</v>
      </c>
      <c r="C657" s="71">
        <v>17</v>
      </c>
      <c r="D657" s="69" t="str">
        <f t="shared" si="14"/>
        <v>J.59.17</v>
      </c>
      <c r="E657" s="78" t="s">
        <v>748</v>
      </c>
      <c r="F657" s="69" t="s">
        <v>88</v>
      </c>
      <c r="G657" s="72"/>
      <c r="H657" s="72"/>
      <c r="I657" s="72"/>
      <c r="J657" s="70"/>
      <c r="K657" s="72"/>
      <c r="L657" s="7"/>
      <c r="M657" s="307"/>
      <c r="N657" s="307"/>
      <c r="O657" s="307"/>
      <c r="P657" s="307"/>
      <c r="Q657" s="307"/>
      <c r="R657" s="307"/>
      <c r="S657" s="307"/>
      <c r="T657" s="307"/>
      <c r="U657" s="307"/>
      <c r="V657" s="307"/>
      <c r="W657" s="307"/>
      <c r="X657" s="307"/>
      <c r="Y657" s="307"/>
      <c r="Z657" s="307"/>
      <c r="AA657" s="308"/>
      <c r="AB657" s="308"/>
      <c r="AC657" s="308"/>
      <c r="AD657" s="308"/>
      <c r="AE657" s="308"/>
      <c r="AF657" s="308"/>
    </row>
    <row r="658" spans="1:32" ht="15.75" customHeight="1">
      <c r="A658" s="69" t="s">
        <v>735</v>
      </c>
      <c r="B658" s="71">
        <v>59</v>
      </c>
      <c r="C658" s="71">
        <v>18</v>
      </c>
      <c r="D658" s="69" t="str">
        <f t="shared" si="14"/>
        <v>J.59.18</v>
      </c>
      <c r="E658" s="78" t="s">
        <v>749</v>
      </c>
      <c r="F658" s="69" t="s">
        <v>88</v>
      </c>
      <c r="G658" s="72"/>
      <c r="H658" s="72"/>
      <c r="I658" s="72"/>
      <c r="J658" s="70"/>
      <c r="K658" s="72"/>
      <c r="L658" s="7"/>
      <c r="M658" s="307"/>
      <c r="N658" s="307"/>
      <c r="O658" s="307"/>
      <c r="P658" s="307"/>
      <c r="Q658" s="307"/>
      <c r="R658" s="307"/>
      <c r="S658" s="307"/>
      <c r="T658" s="307"/>
      <c r="U658" s="307"/>
      <c r="V658" s="307"/>
      <c r="W658" s="307"/>
      <c r="X658" s="307"/>
      <c r="Y658" s="307"/>
      <c r="Z658" s="307"/>
      <c r="AA658" s="308"/>
      <c r="AB658" s="308"/>
      <c r="AC658" s="308"/>
      <c r="AD658" s="308"/>
      <c r="AE658" s="308"/>
      <c r="AF658" s="308"/>
    </row>
    <row r="659" spans="1:32" ht="14.25" customHeight="1">
      <c r="A659" s="69" t="s">
        <v>735</v>
      </c>
      <c r="B659" s="71">
        <v>59</v>
      </c>
      <c r="C659" s="71">
        <v>20</v>
      </c>
      <c r="D659" s="69" t="str">
        <f t="shared" si="14"/>
        <v>J.59.20</v>
      </c>
      <c r="E659" s="78" t="s">
        <v>750</v>
      </c>
      <c r="F659" s="69" t="s">
        <v>88</v>
      </c>
      <c r="G659" s="72"/>
      <c r="H659" s="72"/>
      <c r="I659" s="72"/>
      <c r="J659" s="70"/>
      <c r="K659" s="72"/>
      <c r="L659" s="7"/>
      <c r="M659" s="307"/>
      <c r="N659" s="307"/>
      <c r="O659" s="307"/>
      <c r="P659" s="307"/>
      <c r="Q659" s="307"/>
      <c r="R659" s="307"/>
      <c r="S659" s="307"/>
      <c r="T659" s="307"/>
      <c r="U659" s="307"/>
      <c r="V659" s="307"/>
      <c r="W659" s="307"/>
      <c r="X659" s="307"/>
      <c r="Y659" s="307"/>
      <c r="Z659" s="307"/>
      <c r="AA659" s="308"/>
      <c r="AB659" s="308"/>
      <c r="AC659" s="308"/>
      <c r="AD659" s="308"/>
      <c r="AE659" s="308"/>
      <c r="AF659" s="308"/>
    </row>
    <row r="660" spans="1:32" ht="12.75" customHeight="1">
      <c r="A660" s="69" t="s">
        <v>735</v>
      </c>
      <c r="B660" s="69">
        <v>60</v>
      </c>
      <c r="C660" s="69" t="s">
        <v>220</v>
      </c>
      <c r="D660" s="69" t="str">
        <f t="shared" si="14"/>
        <v>J.60.-</v>
      </c>
      <c r="E660" s="78" t="s">
        <v>751</v>
      </c>
      <c r="F660" s="69" t="s">
        <v>88</v>
      </c>
      <c r="G660" s="79"/>
      <c r="H660" s="14"/>
      <c r="I660" s="14"/>
      <c r="J660" s="69"/>
      <c r="K660" s="14"/>
      <c r="L660" s="69"/>
      <c r="M660" s="311"/>
      <c r="N660" s="311"/>
      <c r="O660" s="311"/>
      <c r="P660" s="311"/>
      <c r="Q660" s="311"/>
      <c r="R660" s="311"/>
      <c r="S660" s="311"/>
      <c r="T660" s="311"/>
      <c r="U660" s="311"/>
      <c r="V660" s="311"/>
      <c r="AB660" s="308"/>
      <c r="AC660" s="308"/>
      <c r="AD660" s="308"/>
      <c r="AE660" s="308"/>
      <c r="AF660" s="308"/>
    </row>
    <row r="661" spans="1:32" ht="14.25" customHeight="1">
      <c r="A661" s="69" t="s">
        <v>735</v>
      </c>
      <c r="B661" s="71">
        <v>60</v>
      </c>
      <c r="C661" s="71">
        <v>10</v>
      </c>
      <c r="D661" s="69" t="str">
        <f t="shared" si="14"/>
        <v>J.60.10</v>
      </c>
      <c r="E661" s="78" t="s">
        <v>752</v>
      </c>
      <c r="F661" s="69" t="s">
        <v>88</v>
      </c>
      <c r="G661" s="72"/>
      <c r="H661" s="72"/>
      <c r="I661" s="72"/>
      <c r="J661" s="70"/>
      <c r="K661" s="72"/>
      <c r="L661" s="7"/>
      <c r="M661" s="307"/>
      <c r="N661" s="307"/>
      <c r="O661" s="307"/>
      <c r="P661" s="307"/>
      <c r="Q661" s="307"/>
      <c r="R661" s="307"/>
      <c r="S661" s="307"/>
      <c r="T661" s="307"/>
      <c r="U661" s="307"/>
      <c r="V661" s="307"/>
      <c r="W661" s="307"/>
      <c r="X661" s="307"/>
      <c r="Y661" s="307"/>
      <c r="Z661" s="307"/>
      <c r="AA661" s="308"/>
      <c r="AB661" s="308"/>
      <c r="AC661" s="308"/>
      <c r="AD661" s="308"/>
      <c r="AE661" s="308"/>
      <c r="AF661" s="308"/>
    </row>
    <row r="662" spans="1:32" ht="14.25" customHeight="1">
      <c r="A662" s="69" t="s">
        <v>735</v>
      </c>
      <c r="B662" s="71">
        <v>60</v>
      </c>
      <c r="C662" s="71">
        <v>20</v>
      </c>
      <c r="D662" s="69" t="str">
        <f t="shared" si="14"/>
        <v>J.60.20</v>
      </c>
      <c r="E662" s="78" t="s">
        <v>753</v>
      </c>
      <c r="F662" s="69" t="s">
        <v>88</v>
      </c>
      <c r="G662" s="72"/>
      <c r="H662" s="72"/>
      <c r="I662" s="72"/>
      <c r="J662" s="70"/>
      <c r="K662" s="72"/>
      <c r="L662" s="7"/>
      <c r="M662" s="307"/>
      <c r="N662" s="307"/>
      <c r="O662" s="307"/>
      <c r="P662" s="307"/>
      <c r="Q662" s="307"/>
      <c r="R662" s="307"/>
      <c r="S662" s="307"/>
      <c r="T662" s="307"/>
      <c r="U662" s="307"/>
      <c r="V662" s="307"/>
      <c r="W662" s="307"/>
      <c r="X662" s="307"/>
      <c r="Y662" s="307"/>
      <c r="Z662" s="307"/>
      <c r="AA662" s="308"/>
      <c r="AB662" s="308"/>
      <c r="AC662" s="308"/>
      <c r="AD662" s="308"/>
      <c r="AE662" s="308"/>
      <c r="AF662" s="308"/>
    </row>
    <row r="663" spans="1:32" ht="14.25" customHeight="1">
      <c r="A663" s="69" t="s">
        <v>735</v>
      </c>
      <c r="B663" s="69">
        <v>61</v>
      </c>
      <c r="C663" s="69" t="s">
        <v>220</v>
      </c>
      <c r="D663" s="69" t="str">
        <f t="shared" si="14"/>
        <v>J.61.-</v>
      </c>
      <c r="E663" s="7" t="s">
        <v>754</v>
      </c>
      <c r="F663" s="69" t="s">
        <v>222</v>
      </c>
      <c r="G663" s="73" t="s">
        <v>755</v>
      </c>
      <c r="H663" s="14">
        <v>8</v>
      </c>
      <c r="I663" s="14">
        <v>2</v>
      </c>
      <c r="J663" s="69" t="str">
        <f>CONCATENATE(H663,".",I663,".")</f>
        <v>8.2.</v>
      </c>
      <c r="K663" s="74" t="s">
        <v>756</v>
      </c>
      <c r="L663" s="15" t="s">
        <v>10</v>
      </c>
      <c r="AA663" s="308"/>
      <c r="AB663" s="308"/>
      <c r="AC663" s="308"/>
      <c r="AD663" s="308"/>
      <c r="AE663" s="308"/>
      <c r="AF663" s="308"/>
    </row>
    <row r="664" spans="1:32" ht="14.25" customHeight="1">
      <c r="A664" s="69" t="s">
        <v>735</v>
      </c>
      <c r="B664" s="71">
        <v>61</v>
      </c>
      <c r="C664" s="71">
        <v>10</v>
      </c>
      <c r="D664" s="69" t="str">
        <f t="shared" si="14"/>
        <v>J.61.10</v>
      </c>
      <c r="E664" s="78" t="s">
        <v>757</v>
      </c>
      <c r="F664" s="69" t="s">
        <v>88</v>
      </c>
      <c r="G664" s="72"/>
      <c r="H664" s="72"/>
      <c r="I664" s="72"/>
      <c r="J664" s="70"/>
      <c r="K664" s="72"/>
      <c r="L664" s="7"/>
      <c r="M664" s="307"/>
      <c r="N664" s="307"/>
      <c r="O664" s="307"/>
      <c r="P664" s="307"/>
      <c r="Q664" s="307"/>
      <c r="R664" s="307"/>
      <c r="S664" s="307"/>
      <c r="T664" s="307"/>
      <c r="U664" s="307"/>
      <c r="V664" s="307"/>
      <c r="W664" s="307"/>
      <c r="X664" s="307"/>
      <c r="Y664" s="307"/>
      <c r="Z664" s="307"/>
      <c r="AA664" s="308"/>
      <c r="AB664" s="308"/>
      <c r="AC664" s="308"/>
      <c r="AD664" s="308"/>
      <c r="AE664" s="308"/>
      <c r="AF664" s="308"/>
    </row>
    <row r="665" spans="1:32" ht="14.25" customHeight="1">
      <c r="A665" s="69" t="s">
        <v>735</v>
      </c>
      <c r="B665" s="71">
        <v>61</v>
      </c>
      <c r="C665" s="71">
        <v>20</v>
      </c>
      <c r="D665" s="69" t="str">
        <f t="shared" si="14"/>
        <v>J.61.20</v>
      </c>
      <c r="E665" s="78" t="s">
        <v>758</v>
      </c>
      <c r="F665" s="69" t="s">
        <v>88</v>
      </c>
      <c r="G665" s="72"/>
      <c r="H665" s="72"/>
      <c r="I665" s="72"/>
      <c r="J665" s="70"/>
      <c r="K665" s="72"/>
      <c r="L665" s="7"/>
      <c r="M665" s="307"/>
      <c r="N665" s="307"/>
      <c r="O665" s="307"/>
      <c r="P665" s="307"/>
      <c r="Q665" s="307"/>
      <c r="R665" s="307"/>
      <c r="S665" s="307"/>
      <c r="T665" s="307"/>
      <c r="U665" s="307"/>
      <c r="V665" s="307"/>
      <c r="W665" s="307"/>
      <c r="X665" s="307"/>
      <c r="Y665" s="307"/>
      <c r="Z665" s="307"/>
      <c r="AA665" s="308"/>
      <c r="AB665" s="308"/>
      <c r="AC665" s="308"/>
      <c r="AD665" s="308"/>
      <c r="AE665" s="308"/>
      <c r="AF665" s="308"/>
    </row>
    <row r="666" spans="1:32" ht="14.25" customHeight="1">
      <c r="A666" s="69" t="s">
        <v>735</v>
      </c>
      <c r="B666" s="71">
        <v>61</v>
      </c>
      <c r="C666" s="71">
        <v>30</v>
      </c>
      <c r="D666" s="69" t="str">
        <f t="shared" si="14"/>
        <v>J.61.30</v>
      </c>
      <c r="E666" s="78" t="s">
        <v>759</v>
      </c>
      <c r="F666" s="69" t="s">
        <v>88</v>
      </c>
      <c r="G666" s="72"/>
      <c r="H666" s="72"/>
      <c r="I666" s="72"/>
      <c r="J666" s="70"/>
      <c r="K666" s="72"/>
      <c r="L666" s="7"/>
      <c r="M666" s="307"/>
      <c r="N666" s="307"/>
      <c r="O666" s="307"/>
      <c r="P666" s="307"/>
      <c r="Q666" s="307"/>
      <c r="R666" s="307"/>
      <c r="S666" s="307"/>
      <c r="T666" s="307"/>
      <c r="U666" s="307"/>
      <c r="V666" s="307"/>
      <c r="W666" s="307"/>
      <c r="X666" s="307"/>
      <c r="Y666" s="307"/>
      <c r="Z666" s="307"/>
      <c r="AA666" s="308"/>
      <c r="AB666" s="308"/>
      <c r="AC666" s="308"/>
      <c r="AD666" s="308"/>
      <c r="AE666" s="308"/>
      <c r="AF666" s="308"/>
    </row>
    <row r="667" spans="1:32" ht="14.25" customHeight="1">
      <c r="A667" s="69" t="s">
        <v>735</v>
      </c>
      <c r="B667" s="71">
        <v>61</v>
      </c>
      <c r="C667" s="71">
        <v>90</v>
      </c>
      <c r="D667" s="69" t="str">
        <f t="shared" si="14"/>
        <v>J.61.90</v>
      </c>
      <c r="E667" s="78" t="s">
        <v>760</v>
      </c>
      <c r="F667" s="69" t="s">
        <v>88</v>
      </c>
      <c r="G667" s="72"/>
      <c r="H667" s="72"/>
      <c r="I667" s="72"/>
      <c r="J667" s="70"/>
      <c r="K667" s="72"/>
      <c r="L667" s="7"/>
      <c r="M667" s="307"/>
      <c r="N667" s="307"/>
      <c r="O667" s="307"/>
      <c r="P667" s="307"/>
      <c r="Q667" s="307"/>
      <c r="R667" s="307"/>
      <c r="S667" s="307"/>
      <c r="T667" s="307"/>
      <c r="U667" s="307"/>
      <c r="V667" s="307"/>
      <c r="W667" s="307"/>
      <c r="X667" s="307"/>
      <c r="Y667" s="307"/>
      <c r="Z667" s="307"/>
      <c r="AA667" s="308"/>
      <c r="AB667" s="308"/>
      <c r="AC667" s="308"/>
      <c r="AD667" s="308"/>
      <c r="AE667" s="308"/>
      <c r="AF667" s="308"/>
    </row>
    <row r="668" spans="1:32" ht="14.25" customHeight="1">
      <c r="A668" s="69" t="s">
        <v>735</v>
      </c>
      <c r="B668" s="69">
        <v>62</v>
      </c>
      <c r="C668" s="69" t="s">
        <v>220</v>
      </c>
      <c r="D668" s="69" t="str">
        <f t="shared" si="14"/>
        <v>J.62.-</v>
      </c>
      <c r="E668" s="7" t="s">
        <v>761</v>
      </c>
      <c r="F668" s="69" t="s">
        <v>222</v>
      </c>
      <c r="G668" s="73" t="s">
        <v>762</v>
      </c>
      <c r="H668" s="14">
        <v>8</v>
      </c>
      <c r="I668" s="14">
        <v>2</v>
      </c>
      <c r="J668" s="69" t="str">
        <f>CONCATENATE(H668,".",I668,".")</f>
        <v>8.2.</v>
      </c>
      <c r="K668" s="74" t="s">
        <v>756</v>
      </c>
      <c r="L668" s="15" t="s">
        <v>10</v>
      </c>
      <c r="AA668" s="308"/>
      <c r="AB668" s="308"/>
      <c r="AC668" s="308"/>
      <c r="AD668" s="308"/>
      <c r="AE668" s="308"/>
      <c r="AF668" s="308"/>
    </row>
    <row r="669" spans="1:32" ht="14.25" customHeight="1">
      <c r="A669" s="69" t="s">
        <v>735</v>
      </c>
      <c r="B669" s="69">
        <v>62</v>
      </c>
      <c r="C669" s="69" t="s">
        <v>220</v>
      </c>
      <c r="D669" s="69" t="str">
        <f t="shared" si="14"/>
        <v>J.62.-</v>
      </c>
      <c r="E669" s="78" t="s">
        <v>761</v>
      </c>
      <c r="F669" s="69" t="s">
        <v>88</v>
      </c>
      <c r="G669" s="79"/>
      <c r="H669" s="14"/>
      <c r="I669" s="14"/>
      <c r="J669" s="69"/>
      <c r="K669" s="14"/>
      <c r="L669" s="69"/>
      <c r="M669" s="311"/>
      <c r="N669" s="311"/>
      <c r="O669" s="311"/>
      <c r="P669" s="311"/>
      <c r="Q669" s="311"/>
      <c r="R669" s="311"/>
      <c r="S669" s="311"/>
      <c r="T669" s="311"/>
      <c r="U669" s="311"/>
      <c r="V669" s="311"/>
      <c r="AB669" s="308"/>
      <c r="AC669" s="308"/>
      <c r="AD669" s="308"/>
      <c r="AE669" s="308"/>
      <c r="AF669" s="308"/>
    </row>
    <row r="670" spans="1:32" ht="14.25" customHeight="1">
      <c r="A670" s="69" t="s">
        <v>735</v>
      </c>
      <c r="B670" s="71">
        <v>62</v>
      </c>
      <c r="C670" s="71" t="s">
        <v>86</v>
      </c>
      <c r="D670" s="69" t="str">
        <f t="shared" si="14"/>
        <v>J.62.O1</v>
      </c>
      <c r="E670" s="78" t="s">
        <v>763</v>
      </c>
      <c r="F670" s="69" t="s">
        <v>88</v>
      </c>
      <c r="G670" s="72"/>
      <c r="H670" s="72"/>
      <c r="I670" s="72"/>
      <c r="J670" s="70"/>
      <c r="K670" s="72"/>
      <c r="L670" s="7"/>
      <c r="M670" s="307"/>
      <c r="N670" s="307"/>
      <c r="O670" s="307"/>
      <c r="P670" s="307"/>
      <c r="Q670" s="307"/>
      <c r="R670" s="307"/>
      <c r="S670" s="307"/>
      <c r="T670" s="307"/>
      <c r="U670" s="307"/>
      <c r="V670" s="307"/>
      <c r="W670" s="307"/>
      <c r="X670" s="307"/>
      <c r="Y670" s="307"/>
      <c r="Z670" s="307"/>
      <c r="AA670" s="308"/>
      <c r="AB670" s="308"/>
      <c r="AC670" s="308"/>
      <c r="AD670" s="308"/>
      <c r="AE670" s="308"/>
      <c r="AF670" s="308"/>
    </row>
    <row r="671" spans="1:32" ht="14.25" customHeight="1">
      <c r="A671" s="69" t="s">
        <v>735</v>
      </c>
      <c r="B671" s="71">
        <v>62</v>
      </c>
      <c r="C671" s="71" t="s">
        <v>119</v>
      </c>
      <c r="D671" s="69" t="str">
        <f t="shared" si="14"/>
        <v>J.62.O2</v>
      </c>
      <c r="E671" s="78" t="s">
        <v>764</v>
      </c>
      <c r="F671" s="69" t="s">
        <v>88</v>
      </c>
      <c r="G671" s="72"/>
      <c r="H671" s="72"/>
      <c r="I671" s="72"/>
      <c r="J671" s="70"/>
      <c r="K671" s="72"/>
      <c r="L671" s="7"/>
      <c r="M671" s="307"/>
      <c r="N671" s="307"/>
      <c r="O671" s="307"/>
      <c r="P671" s="307"/>
      <c r="Q671" s="307"/>
      <c r="R671" s="307"/>
      <c r="S671" s="307"/>
      <c r="T671" s="307"/>
      <c r="U671" s="307"/>
      <c r="V671" s="307"/>
      <c r="W671" s="307"/>
      <c r="X671" s="307"/>
      <c r="Y671" s="307"/>
      <c r="Z671" s="307"/>
      <c r="AA671" s="308"/>
      <c r="AB671" s="308"/>
      <c r="AC671" s="308"/>
      <c r="AD671" s="308"/>
      <c r="AE671" s="308"/>
      <c r="AF671" s="308"/>
    </row>
    <row r="672" spans="1:32" ht="14.25" customHeight="1">
      <c r="A672" s="69" t="s">
        <v>735</v>
      </c>
      <c r="B672" s="71">
        <v>62</v>
      </c>
      <c r="C672" s="71" t="s">
        <v>134</v>
      </c>
      <c r="D672" s="69" t="str">
        <f t="shared" si="14"/>
        <v>J.62.O3</v>
      </c>
      <c r="E672" s="78" t="s">
        <v>765</v>
      </c>
      <c r="F672" s="69" t="s">
        <v>88</v>
      </c>
      <c r="G672" s="72"/>
      <c r="H672" s="72"/>
      <c r="I672" s="72"/>
      <c r="J672" s="70"/>
      <c r="K672" s="72"/>
      <c r="L672" s="7"/>
      <c r="M672" s="307"/>
      <c r="N672" s="307"/>
      <c r="O672" s="307"/>
      <c r="P672" s="307"/>
      <c r="Q672" s="307"/>
      <c r="R672" s="307"/>
      <c r="S672" s="307"/>
      <c r="T672" s="307"/>
      <c r="U672" s="307"/>
      <c r="V672" s="307"/>
      <c r="W672" s="307"/>
      <c r="X672" s="307"/>
      <c r="Y672" s="307"/>
      <c r="Z672" s="307"/>
      <c r="AA672" s="308"/>
      <c r="AB672" s="308"/>
      <c r="AC672" s="308"/>
      <c r="AD672" s="308"/>
      <c r="AE672" s="308"/>
      <c r="AF672" s="308"/>
    </row>
    <row r="673" spans="1:32" ht="14.25" customHeight="1">
      <c r="A673" s="69" t="s">
        <v>735</v>
      </c>
      <c r="B673" s="71">
        <v>62</v>
      </c>
      <c r="C673" s="71" t="s">
        <v>157</v>
      </c>
      <c r="D673" s="69" t="str">
        <f t="shared" si="14"/>
        <v>J.62.O9</v>
      </c>
      <c r="E673" s="78" t="s">
        <v>766</v>
      </c>
      <c r="F673" s="69" t="s">
        <v>88</v>
      </c>
      <c r="G673" s="72"/>
      <c r="H673" s="72"/>
      <c r="I673" s="72"/>
      <c r="J673" s="70"/>
      <c r="K673" s="72"/>
      <c r="L673" s="7"/>
      <c r="M673" s="307"/>
      <c r="N673" s="307"/>
      <c r="O673" s="307"/>
      <c r="P673" s="307"/>
      <c r="Q673" s="307"/>
      <c r="R673" s="307"/>
      <c r="S673" s="307"/>
      <c r="T673" s="307"/>
      <c r="U673" s="307"/>
      <c r="V673" s="307"/>
      <c r="W673" s="307"/>
      <c r="X673" s="307"/>
      <c r="Y673" s="307"/>
      <c r="Z673" s="307"/>
      <c r="AA673" s="308"/>
      <c r="AB673" s="308"/>
      <c r="AC673" s="308"/>
      <c r="AD673" s="308"/>
      <c r="AE673" s="308"/>
      <c r="AF673" s="308"/>
    </row>
    <row r="674" spans="1:32" ht="14.25" customHeight="1">
      <c r="A674" s="69" t="s">
        <v>735</v>
      </c>
      <c r="B674" s="69">
        <v>63</v>
      </c>
      <c r="C674" s="69">
        <v>11</v>
      </c>
      <c r="D674" s="69" t="str">
        <f t="shared" si="14"/>
        <v>J.63.11</v>
      </c>
      <c r="E674" s="7" t="s">
        <v>767</v>
      </c>
      <c r="F674" s="69" t="s">
        <v>222</v>
      </c>
      <c r="G674" s="73" t="s">
        <v>768</v>
      </c>
      <c r="H674" s="14">
        <v>8</v>
      </c>
      <c r="I674" s="14">
        <v>1</v>
      </c>
      <c r="J674" s="69" t="str">
        <f t="shared" ref="J674:J677" si="27">CONCATENATE(H674,".",I674,".")</f>
        <v>8.1.</v>
      </c>
      <c r="K674" s="14" t="s">
        <v>769</v>
      </c>
      <c r="L674" s="15" t="s">
        <v>10</v>
      </c>
      <c r="AA674" s="308"/>
      <c r="AB674" s="308"/>
      <c r="AC674" s="308"/>
      <c r="AD674" s="308"/>
      <c r="AE674" s="308"/>
      <c r="AF674" s="308"/>
    </row>
    <row r="675" spans="1:32" ht="14.25" customHeight="1">
      <c r="A675" s="69" t="s">
        <v>735</v>
      </c>
      <c r="B675" s="69">
        <v>63</v>
      </c>
      <c r="C675" s="69">
        <v>11</v>
      </c>
      <c r="D675" s="69" t="str">
        <f t="shared" si="14"/>
        <v>J.63.11</v>
      </c>
      <c r="E675" s="7" t="s">
        <v>767</v>
      </c>
      <c r="F675" s="69" t="s">
        <v>222</v>
      </c>
      <c r="G675" s="73" t="s">
        <v>768</v>
      </c>
      <c r="H675" s="14">
        <v>8</v>
      </c>
      <c r="I675" s="14">
        <v>1</v>
      </c>
      <c r="J675" s="69" t="str">
        <f t="shared" si="27"/>
        <v>8.1.</v>
      </c>
      <c r="K675" s="14" t="s">
        <v>769</v>
      </c>
      <c r="L675" s="15" t="s">
        <v>10</v>
      </c>
      <c r="AA675" s="308"/>
      <c r="AB675" s="308"/>
      <c r="AC675" s="308"/>
      <c r="AD675" s="308"/>
      <c r="AE675" s="308"/>
      <c r="AF675" s="308"/>
    </row>
    <row r="676" spans="1:32" ht="14.25" customHeight="1">
      <c r="A676" s="69" t="s">
        <v>735</v>
      </c>
      <c r="B676" s="69">
        <v>63</v>
      </c>
      <c r="C676" s="69">
        <v>11</v>
      </c>
      <c r="D676" s="69" t="str">
        <f t="shared" si="14"/>
        <v>J.63.11</v>
      </c>
      <c r="E676" s="7" t="s">
        <v>767</v>
      </c>
      <c r="F676" s="69" t="s">
        <v>222</v>
      </c>
      <c r="G676" s="73" t="s">
        <v>770</v>
      </c>
      <c r="H676" s="14">
        <v>8</v>
      </c>
      <c r="I676" s="14">
        <v>2</v>
      </c>
      <c r="J676" s="69" t="str">
        <f t="shared" si="27"/>
        <v>8.2.</v>
      </c>
      <c r="K676" s="74" t="s">
        <v>756</v>
      </c>
      <c r="L676" s="15" t="s">
        <v>10</v>
      </c>
      <c r="AA676" s="308"/>
      <c r="AB676" s="308"/>
      <c r="AC676" s="308"/>
      <c r="AD676" s="308"/>
      <c r="AE676" s="308"/>
      <c r="AF676" s="308"/>
    </row>
    <row r="677" spans="1:32" ht="14.25" customHeight="1">
      <c r="A677" s="69" t="s">
        <v>735</v>
      </c>
      <c r="B677" s="69">
        <v>63</v>
      </c>
      <c r="C677" s="69">
        <v>11</v>
      </c>
      <c r="D677" s="69" t="str">
        <f t="shared" si="14"/>
        <v>J.63.11</v>
      </c>
      <c r="E677" s="7" t="s">
        <v>767</v>
      </c>
      <c r="F677" s="69" t="s">
        <v>222</v>
      </c>
      <c r="G677" s="73" t="s">
        <v>770</v>
      </c>
      <c r="H677" s="14">
        <v>8</v>
      </c>
      <c r="I677" s="14">
        <v>2</v>
      </c>
      <c r="J677" s="69" t="str">
        <f t="shared" si="27"/>
        <v>8.2.</v>
      </c>
      <c r="K677" s="74" t="s">
        <v>756</v>
      </c>
      <c r="L677" s="15" t="s">
        <v>10</v>
      </c>
      <c r="AA677" s="308"/>
      <c r="AB677" s="308"/>
      <c r="AC677" s="308"/>
      <c r="AD677" s="308"/>
      <c r="AE677" s="308"/>
      <c r="AF677" s="308"/>
    </row>
    <row r="678" spans="1:32" ht="14.25" customHeight="1">
      <c r="A678" s="69" t="s">
        <v>735</v>
      </c>
      <c r="B678" s="71">
        <v>63</v>
      </c>
      <c r="C678" s="71">
        <v>12</v>
      </c>
      <c r="D678" s="69" t="str">
        <f t="shared" si="14"/>
        <v>J.63.12</v>
      </c>
      <c r="E678" s="78" t="s">
        <v>771</v>
      </c>
      <c r="F678" s="69" t="s">
        <v>88</v>
      </c>
      <c r="G678" s="72"/>
      <c r="H678" s="72"/>
      <c r="I678" s="72"/>
      <c r="J678" s="70"/>
      <c r="K678" s="72"/>
      <c r="L678" s="7"/>
      <c r="M678" s="307"/>
      <c r="N678" s="307"/>
      <c r="O678" s="307"/>
      <c r="P678" s="307"/>
      <c r="Q678" s="307"/>
      <c r="R678" s="307"/>
      <c r="S678" s="307"/>
      <c r="T678" s="307"/>
      <c r="U678" s="307"/>
      <c r="V678" s="307"/>
      <c r="W678" s="307"/>
      <c r="X678" s="307"/>
      <c r="Y678" s="307"/>
      <c r="Z678" s="307"/>
      <c r="AA678" s="308"/>
      <c r="AB678" s="308"/>
      <c r="AC678" s="308"/>
      <c r="AD678" s="308"/>
      <c r="AE678" s="308"/>
      <c r="AF678" s="308"/>
    </row>
    <row r="679" spans="1:32" ht="14.25" customHeight="1">
      <c r="A679" s="69" t="s">
        <v>735</v>
      </c>
      <c r="B679" s="71">
        <v>63</v>
      </c>
      <c r="C679" s="71">
        <v>91</v>
      </c>
      <c r="D679" s="69" t="str">
        <f t="shared" si="14"/>
        <v>J.63.91</v>
      </c>
      <c r="E679" s="78" t="s">
        <v>772</v>
      </c>
      <c r="F679" s="69" t="s">
        <v>88</v>
      </c>
      <c r="G679" s="72"/>
      <c r="H679" s="72"/>
      <c r="I679" s="72"/>
      <c r="J679" s="70"/>
      <c r="K679" s="72"/>
      <c r="L679" s="7"/>
      <c r="M679" s="307"/>
      <c r="N679" s="307"/>
      <c r="O679" s="307"/>
      <c r="P679" s="307"/>
      <c r="Q679" s="307"/>
      <c r="R679" s="307"/>
      <c r="S679" s="307"/>
      <c r="T679" s="307"/>
      <c r="U679" s="307"/>
      <c r="V679" s="307"/>
      <c r="W679" s="307"/>
      <c r="X679" s="307"/>
      <c r="Y679" s="307"/>
      <c r="Z679" s="307"/>
      <c r="AA679" s="308"/>
      <c r="AB679" s="308"/>
      <c r="AC679" s="308"/>
      <c r="AD679" s="308"/>
      <c r="AE679" s="308"/>
      <c r="AF679" s="308"/>
    </row>
    <row r="680" spans="1:32" ht="14.25" customHeight="1">
      <c r="A680" s="69" t="s">
        <v>735</v>
      </c>
      <c r="B680" s="71">
        <v>63</v>
      </c>
      <c r="C680" s="71">
        <v>99</v>
      </c>
      <c r="D680" s="69" t="str">
        <f t="shared" si="14"/>
        <v>J.63.99</v>
      </c>
      <c r="E680" s="78" t="s">
        <v>773</v>
      </c>
      <c r="F680" s="69" t="s">
        <v>88</v>
      </c>
      <c r="G680" s="72"/>
      <c r="H680" s="72"/>
      <c r="I680" s="72"/>
      <c r="J680" s="70"/>
      <c r="K680" s="72"/>
      <c r="L680" s="7"/>
      <c r="M680" s="307"/>
      <c r="N680" s="307"/>
      <c r="O680" s="307"/>
      <c r="P680" s="307"/>
      <c r="Q680" s="307"/>
      <c r="R680" s="307"/>
      <c r="S680" s="307"/>
      <c r="T680" s="307"/>
      <c r="U680" s="307"/>
      <c r="V680" s="307"/>
      <c r="W680" s="307"/>
      <c r="X680" s="307"/>
      <c r="Y680" s="307"/>
      <c r="Z680" s="307"/>
      <c r="AA680" s="308"/>
      <c r="AB680" s="308"/>
      <c r="AC680" s="308"/>
      <c r="AD680" s="308"/>
      <c r="AE680" s="308"/>
      <c r="AF680" s="308"/>
    </row>
    <row r="681" spans="1:32" ht="14.25" customHeight="1">
      <c r="A681" s="69" t="s">
        <v>774</v>
      </c>
      <c r="B681" s="71">
        <v>64</v>
      </c>
      <c r="C681" s="71">
        <v>11</v>
      </c>
      <c r="D681" s="69" t="str">
        <f t="shared" si="14"/>
        <v>K.64.11</v>
      </c>
      <c r="E681" s="78" t="s">
        <v>775</v>
      </c>
      <c r="F681" s="69" t="s">
        <v>88</v>
      </c>
      <c r="G681" s="72"/>
      <c r="H681" s="72"/>
      <c r="I681" s="72"/>
      <c r="J681" s="70"/>
      <c r="K681" s="72"/>
      <c r="L681" s="7"/>
      <c r="M681" s="307"/>
      <c r="N681" s="307"/>
      <c r="O681" s="307"/>
      <c r="P681" s="307"/>
      <c r="Q681" s="307"/>
      <c r="R681" s="307"/>
      <c r="S681" s="307"/>
      <c r="T681" s="307"/>
      <c r="U681" s="307"/>
      <c r="V681" s="307"/>
      <c r="W681" s="307"/>
      <c r="X681" s="307"/>
      <c r="Y681" s="307"/>
      <c r="Z681" s="307"/>
      <c r="AA681" s="308"/>
      <c r="AB681" s="308"/>
      <c r="AC681" s="308"/>
      <c r="AD681" s="308"/>
      <c r="AE681" s="308"/>
      <c r="AF681" s="308"/>
    </row>
    <row r="682" spans="1:32" ht="14.25" customHeight="1">
      <c r="A682" s="69" t="s">
        <v>774</v>
      </c>
      <c r="B682" s="71">
        <v>64</v>
      </c>
      <c r="C682" s="71">
        <v>19</v>
      </c>
      <c r="D682" s="69" t="str">
        <f t="shared" si="14"/>
        <v>K.64.19</v>
      </c>
      <c r="E682" s="78" t="s">
        <v>776</v>
      </c>
      <c r="F682" s="69" t="s">
        <v>88</v>
      </c>
      <c r="G682" s="72"/>
      <c r="H682" s="72"/>
      <c r="I682" s="72"/>
      <c r="J682" s="70"/>
      <c r="K682" s="72"/>
      <c r="L682" s="7"/>
      <c r="M682" s="307"/>
      <c r="N682" s="307"/>
      <c r="O682" s="307"/>
      <c r="P682" s="307"/>
      <c r="Q682" s="307"/>
      <c r="R682" s="307"/>
      <c r="S682" s="307"/>
      <c r="T682" s="307"/>
      <c r="U682" s="307"/>
      <c r="V682" s="307"/>
      <c r="W682" s="307"/>
      <c r="X682" s="307"/>
      <c r="Y682" s="307"/>
      <c r="Z682" s="307"/>
      <c r="AA682" s="308"/>
      <c r="AB682" s="308"/>
      <c r="AC682" s="308"/>
      <c r="AD682" s="308"/>
      <c r="AE682" s="308"/>
      <c r="AF682" s="308"/>
    </row>
    <row r="683" spans="1:32" ht="15" customHeight="1">
      <c r="A683" s="69" t="s">
        <v>774</v>
      </c>
      <c r="B683" s="71">
        <v>64</v>
      </c>
      <c r="C683" s="71">
        <v>20</v>
      </c>
      <c r="D683" s="69" t="str">
        <f t="shared" si="14"/>
        <v>K.64.20</v>
      </c>
      <c r="E683" s="78" t="s">
        <v>777</v>
      </c>
      <c r="F683" s="69" t="s">
        <v>88</v>
      </c>
      <c r="G683" s="72"/>
      <c r="H683" s="72"/>
      <c r="I683" s="72"/>
      <c r="J683" s="70"/>
      <c r="K683" s="72"/>
      <c r="L683" s="7"/>
      <c r="M683" s="307"/>
      <c r="N683" s="307"/>
      <c r="O683" s="307"/>
      <c r="P683" s="307"/>
      <c r="Q683" s="307"/>
      <c r="R683" s="307"/>
      <c r="S683" s="307"/>
      <c r="T683" s="307"/>
      <c r="U683" s="307"/>
      <c r="V683" s="307"/>
      <c r="W683" s="307"/>
      <c r="X683" s="307"/>
      <c r="Y683" s="307"/>
      <c r="Z683" s="307"/>
      <c r="AA683" s="308"/>
      <c r="AB683" s="308"/>
      <c r="AC683" s="308"/>
      <c r="AD683" s="308"/>
      <c r="AE683" s="308"/>
      <c r="AF683" s="308"/>
    </row>
    <row r="684" spans="1:32" ht="14.25" customHeight="1">
      <c r="A684" s="69" t="s">
        <v>774</v>
      </c>
      <c r="B684" s="71">
        <v>64</v>
      </c>
      <c r="C684" s="71">
        <v>30</v>
      </c>
      <c r="D684" s="69" t="str">
        <f t="shared" si="14"/>
        <v>K.64.30</v>
      </c>
      <c r="E684" s="78" t="s">
        <v>778</v>
      </c>
      <c r="F684" s="69" t="s">
        <v>88</v>
      </c>
      <c r="G684" s="72"/>
      <c r="H684" s="72"/>
      <c r="I684" s="72"/>
      <c r="J684" s="70"/>
      <c r="K684" s="72"/>
      <c r="L684" s="7"/>
      <c r="M684" s="307"/>
      <c r="N684" s="307"/>
      <c r="O684" s="307"/>
      <c r="P684" s="307"/>
      <c r="Q684" s="307"/>
      <c r="R684" s="307"/>
      <c r="S684" s="307"/>
      <c r="T684" s="307"/>
      <c r="U684" s="307"/>
      <c r="V684" s="307"/>
      <c r="W684" s="307"/>
      <c r="X684" s="307"/>
      <c r="Y684" s="307"/>
      <c r="Z684" s="307"/>
      <c r="AA684" s="308"/>
      <c r="AB684" s="308"/>
      <c r="AC684" s="308"/>
      <c r="AD684" s="308"/>
      <c r="AE684" s="308"/>
      <c r="AF684" s="308"/>
    </row>
    <row r="685" spans="1:32" ht="14.25" customHeight="1">
      <c r="A685" s="69" t="s">
        <v>774</v>
      </c>
      <c r="B685" s="71">
        <v>64</v>
      </c>
      <c r="C685" s="71">
        <v>91</v>
      </c>
      <c r="D685" s="69" t="str">
        <f t="shared" si="14"/>
        <v>K.64.91</v>
      </c>
      <c r="E685" s="78" t="s">
        <v>779</v>
      </c>
      <c r="F685" s="69" t="s">
        <v>88</v>
      </c>
      <c r="G685" s="72"/>
      <c r="H685" s="72"/>
      <c r="I685" s="72"/>
      <c r="J685" s="70"/>
      <c r="K685" s="72"/>
      <c r="L685" s="7"/>
      <c r="M685" s="307"/>
      <c r="N685" s="307"/>
      <c r="O685" s="307"/>
      <c r="P685" s="307"/>
      <c r="Q685" s="307"/>
      <c r="R685" s="307"/>
      <c r="S685" s="307"/>
      <c r="T685" s="307"/>
      <c r="U685" s="307"/>
      <c r="V685" s="307"/>
      <c r="W685" s="307"/>
      <c r="X685" s="307"/>
      <c r="Y685" s="307"/>
      <c r="Z685" s="307"/>
      <c r="AA685" s="308"/>
      <c r="AB685" s="308"/>
      <c r="AC685" s="308"/>
      <c r="AD685" s="308"/>
      <c r="AE685" s="308"/>
      <c r="AF685" s="308"/>
    </row>
    <row r="686" spans="1:32" ht="14.25" customHeight="1">
      <c r="A686" s="69" t="s">
        <v>774</v>
      </c>
      <c r="B686" s="71">
        <v>64</v>
      </c>
      <c r="C686" s="71">
        <v>92</v>
      </c>
      <c r="D686" s="69" t="str">
        <f t="shared" si="14"/>
        <v>K.64.92</v>
      </c>
      <c r="E686" s="78" t="s">
        <v>780</v>
      </c>
      <c r="F686" s="69" t="s">
        <v>88</v>
      </c>
      <c r="G686" s="72"/>
      <c r="H686" s="72"/>
      <c r="I686" s="72"/>
      <c r="J686" s="70"/>
      <c r="K686" s="72"/>
      <c r="L686" s="7"/>
      <c r="M686" s="307"/>
      <c r="N686" s="307"/>
      <c r="O686" s="307"/>
      <c r="P686" s="307"/>
      <c r="Q686" s="307"/>
      <c r="R686" s="307"/>
      <c r="S686" s="307"/>
      <c r="T686" s="307"/>
      <c r="U686" s="307"/>
      <c r="V686" s="307"/>
      <c r="W686" s="307"/>
      <c r="X686" s="307"/>
      <c r="Y686" s="307"/>
      <c r="Z686" s="307"/>
      <c r="AA686" s="308"/>
      <c r="AB686" s="308"/>
      <c r="AC686" s="308"/>
      <c r="AD686" s="308"/>
      <c r="AE686" s="308"/>
      <c r="AF686" s="308"/>
    </row>
    <row r="687" spans="1:32" ht="14.25" customHeight="1">
      <c r="A687" s="69" t="s">
        <v>774</v>
      </c>
      <c r="B687" s="71">
        <v>64</v>
      </c>
      <c r="C687" s="71">
        <v>99</v>
      </c>
      <c r="D687" s="69" t="str">
        <f t="shared" si="14"/>
        <v>K.64.99</v>
      </c>
      <c r="E687" s="78" t="s">
        <v>781</v>
      </c>
      <c r="F687" s="69" t="s">
        <v>88</v>
      </c>
      <c r="G687" s="72"/>
      <c r="H687" s="72"/>
      <c r="I687" s="72"/>
      <c r="J687" s="70"/>
      <c r="K687" s="72"/>
      <c r="L687" s="7"/>
      <c r="M687" s="307"/>
      <c r="N687" s="307"/>
      <c r="O687" s="307"/>
      <c r="P687" s="307"/>
      <c r="Q687" s="307"/>
      <c r="R687" s="307"/>
      <c r="S687" s="307"/>
      <c r="T687" s="307"/>
      <c r="U687" s="307"/>
      <c r="V687" s="307"/>
      <c r="W687" s="307"/>
      <c r="X687" s="307"/>
      <c r="Y687" s="307"/>
      <c r="Z687" s="307"/>
      <c r="AA687" s="308"/>
      <c r="AB687" s="308"/>
      <c r="AC687" s="308"/>
      <c r="AD687" s="308"/>
      <c r="AE687" s="308"/>
      <c r="AF687" s="308"/>
    </row>
    <row r="688" spans="1:32" ht="14.25" customHeight="1">
      <c r="A688" s="69" t="s">
        <v>774</v>
      </c>
      <c r="B688" s="71">
        <v>65</v>
      </c>
      <c r="C688" s="71">
        <v>11</v>
      </c>
      <c r="D688" s="69" t="str">
        <f t="shared" si="14"/>
        <v>K.65.11</v>
      </c>
      <c r="E688" s="78" t="s">
        <v>782</v>
      </c>
      <c r="F688" s="69" t="s">
        <v>88</v>
      </c>
      <c r="G688" s="72"/>
      <c r="H688" s="72"/>
      <c r="I688" s="72"/>
      <c r="J688" s="70"/>
      <c r="K688" s="72"/>
      <c r="L688" s="7"/>
      <c r="M688" s="307"/>
      <c r="N688" s="307"/>
      <c r="O688" s="307"/>
      <c r="P688" s="307"/>
      <c r="Q688" s="307"/>
      <c r="R688" s="307"/>
      <c r="S688" s="307"/>
      <c r="T688" s="307"/>
      <c r="U688" s="307"/>
      <c r="V688" s="307"/>
      <c r="W688" s="307"/>
      <c r="X688" s="307"/>
      <c r="Y688" s="307"/>
      <c r="Z688" s="307"/>
      <c r="AA688" s="308"/>
    </row>
    <row r="689" spans="1:32" ht="14.25" customHeight="1">
      <c r="A689" s="69" t="s">
        <v>774</v>
      </c>
      <c r="B689" s="69">
        <v>65</v>
      </c>
      <c r="C689" s="69">
        <v>12</v>
      </c>
      <c r="D689" s="69" t="str">
        <f t="shared" si="14"/>
        <v>K.65.12</v>
      </c>
      <c r="E689" s="78" t="s">
        <v>783</v>
      </c>
      <c r="F689" s="69" t="s">
        <v>88</v>
      </c>
      <c r="G689" s="73"/>
      <c r="H689" s="14"/>
      <c r="I689" s="14"/>
      <c r="J689" s="69"/>
      <c r="K689" s="74"/>
      <c r="L689" s="69"/>
      <c r="M689" s="311"/>
      <c r="N689" s="311"/>
      <c r="O689" s="311"/>
      <c r="P689" s="311"/>
      <c r="Q689" s="311"/>
      <c r="R689" s="311"/>
      <c r="S689" s="311"/>
      <c r="T689" s="311"/>
      <c r="U689" s="311"/>
      <c r="V689" s="311"/>
      <c r="AA689" s="308"/>
      <c r="AB689" s="308"/>
      <c r="AC689" s="308"/>
      <c r="AD689" s="308"/>
      <c r="AE689" s="308"/>
      <c r="AF689" s="308"/>
    </row>
    <row r="690" spans="1:32" ht="14.25" customHeight="1">
      <c r="A690" s="69" t="s">
        <v>774</v>
      </c>
      <c r="B690" s="69">
        <v>65</v>
      </c>
      <c r="C690" s="69">
        <v>20</v>
      </c>
      <c r="D690" s="69" t="str">
        <f t="shared" si="14"/>
        <v>K.65.20</v>
      </c>
      <c r="E690" s="78" t="s">
        <v>784</v>
      </c>
      <c r="F690" s="69" t="s">
        <v>88</v>
      </c>
      <c r="G690" s="73"/>
      <c r="H690" s="14"/>
      <c r="I690" s="14"/>
      <c r="J690" s="69"/>
      <c r="K690" s="74"/>
      <c r="L690" s="69"/>
      <c r="M690" s="311"/>
      <c r="N690" s="311"/>
      <c r="O690" s="311"/>
      <c r="P690" s="311"/>
      <c r="Q690" s="311"/>
      <c r="R690" s="311"/>
      <c r="S690" s="311"/>
      <c r="T690" s="311"/>
      <c r="U690" s="311"/>
      <c r="V690" s="311"/>
      <c r="AA690" s="308"/>
      <c r="AB690" s="308"/>
      <c r="AC690" s="308"/>
      <c r="AD690" s="308"/>
      <c r="AE690" s="308"/>
      <c r="AF690" s="308"/>
    </row>
    <row r="691" spans="1:32" ht="14.25" customHeight="1">
      <c r="A691" s="69" t="s">
        <v>774</v>
      </c>
      <c r="B691" s="71">
        <v>65</v>
      </c>
      <c r="C691" s="71">
        <v>30</v>
      </c>
      <c r="D691" s="69" t="str">
        <f t="shared" si="14"/>
        <v>K.65.30</v>
      </c>
      <c r="E691" s="78" t="s">
        <v>785</v>
      </c>
      <c r="F691" s="69" t="s">
        <v>88</v>
      </c>
      <c r="G691" s="72"/>
      <c r="H691" s="72"/>
      <c r="I691" s="72"/>
      <c r="J691" s="70"/>
      <c r="K691" s="72"/>
      <c r="L691" s="7"/>
      <c r="M691" s="307"/>
      <c r="N691" s="307"/>
      <c r="O691" s="307"/>
      <c r="P691" s="307"/>
      <c r="Q691" s="307"/>
      <c r="R691" s="307"/>
      <c r="S691" s="307"/>
      <c r="T691" s="307"/>
      <c r="U691" s="307"/>
      <c r="V691" s="307"/>
      <c r="W691" s="307"/>
      <c r="X691" s="307"/>
      <c r="Y691" s="307"/>
      <c r="Z691" s="307"/>
      <c r="AA691" s="308"/>
      <c r="AB691" s="308"/>
      <c r="AC691" s="308"/>
      <c r="AD691" s="308"/>
      <c r="AE691" s="308"/>
      <c r="AF691" s="308"/>
    </row>
    <row r="692" spans="1:32" ht="14.25" customHeight="1">
      <c r="A692" s="69" t="s">
        <v>774</v>
      </c>
      <c r="B692" s="71">
        <v>66</v>
      </c>
      <c r="C692" s="71">
        <v>11</v>
      </c>
      <c r="D692" s="69" t="str">
        <f t="shared" si="14"/>
        <v>K.66.11</v>
      </c>
      <c r="E692" s="78" t="s">
        <v>786</v>
      </c>
      <c r="F692" s="69" t="s">
        <v>88</v>
      </c>
      <c r="G692" s="72"/>
      <c r="H692" s="72"/>
      <c r="I692" s="72"/>
      <c r="J692" s="70"/>
      <c r="K692" s="72"/>
      <c r="L692" s="7"/>
      <c r="M692" s="307"/>
      <c r="N692" s="307"/>
      <c r="O692" s="307"/>
      <c r="P692" s="307"/>
      <c r="Q692" s="307"/>
      <c r="R692" s="307"/>
      <c r="S692" s="307"/>
      <c r="T692" s="307"/>
      <c r="U692" s="307"/>
      <c r="V692" s="307"/>
      <c r="W692" s="307"/>
      <c r="X692" s="307"/>
      <c r="Y692" s="307"/>
      <c r="Z692" s="307"/>
      <c r="AA692" s="308"/>
      <c r="AB692" s="308"/>
      <c r="AC692" s="308"/>
      <c r="AD692" s="308"/>
      <c r="AE692" s="308"/>
      <c r="AF692" s="308"/>
    </row>
    <row r="693" spans="1:32" ht="14.25" customHeight="1">
      <c r="A693" s="69" t="s">
        <v>774</v>
      </c>
      <c r="B693" s="71">
        <v>66</v>
      </c>
      <c r="C693" s="71">
        <v>12</v>
      </c>
      <c r="D693" s="69" t="str">
        <f t="shared" si="14"/>
        <v>K.66.12</v>
      </c>
      <c r="E693" s="78" t="s">
        <v>787</v>
      </c>
      <c r="F693" s="69" t="s">
        <v>88</v>
      </c>
      <c r="G693" s="72"/>
      <c r="H693" s="72"/>
      <c r="I693" s="72"/>
      <c r="J693" s="70"/>
      <c r="K693" s="72"/>
      <c r="L693" s="7"/>
      <c r="M693" s="307"/>
      <c r="N693" s="307"/>
      <c r="O693" s="307"/>
      <c r="P693" s="307"/>
      <c r="Q693" s="307"/>
      <c r="R693" s="307"/>
      <c r="S693" s="307"/>
      <c r="T693" s="307"/>
      <c r="U693" s="307"/>
      <c r="V693" s="307"/>
      <c r="W693" s="307"/>
      <c r="X693" s="307"/>
      <c r="Y693" s="307"/>
      <c r="Z693" s="307"/>
      <c r="AA693" s="308"/>
      <c r="AB693" s="308"/>
      <c r="AC693" s="308"/>
      <c r="AD693" s="308"/>
      <c r="AE693" s="308"/>
      <c r="AF693" s="308"/>
    </row>
    <row r="694" spans="1:32" ht="14.25" customHeight="1">
      <c r="A694" s="69" t="s">
        <v>774</v>
      </c>
      <c r="B694" s="71">
        <v>66</v>
      </c>
      <c r="C694" s="71">
        <v>19</v>
      </c>
      <c r="D694" s="69" t="str">
        <f t="shared" si="14"/>
        <v>K.66.19</v>
      </c>
      <c r="E694" s="78" t="s">
        <v>788</v>
      </c>
      <c r="F694" s="69" t="s">
        <v>88</v>
      </c>
      <c r="G694" s="72"/>
      <c r="H694" s="72"/>
      <c r="I694" s="72"/>
      <c r="J694" s="70"/>
      <c r="K694" s="72"/>
      <c r="L694" s="7"/>
      <c r="M694" s="307"/>
      <c r="N694" s="307"/>
      <c r="O694" s="307"/>
      <c r="P694" s="307"/>
      <c r="Q694" s="307"/>
      <c r="R694" s="307"/>
      <c r="S694" s="307"/>
      <c r="T694" s="307"/>
      <c r="U694" s="307"/>
      <c r="V694" s="307"/>
      <c r="W694" s="307"/>
      <c r="X694" s="307"/>
      <c r="Y694" s="307"/>
      <c r="Z694" s="307"/>
      <c r="AA694" s="308"/>
      <c r="AB694" s="308"/>
      <c r="AC694" s="308"/>
      <c r="AD694" s="308"/>
      <c r="AE694" s="308"/>
      <c r="AF694" s="308"/>
    </row>
    <row r="695" spans="1:32" ht="14.25" customHeight="1">
      <c r="A695" s="69" t="s">
        <v>774</v>
      </c>
      <c r="B695" s="71">
        <v>66</v>
      </c>
      <c r="C695" s="71">
        <v>21</v>
      </c>
      <c r="D695" s="69" t="str">
        <f t="shared" si="14"/>
        <v>K.66.21</v>
      </c>
      <c r="E695" s="78" t="s">
        <v>789</v>
      </c>
      <c r="F695" s="69" t="s">
        <v>88</v>
      </c>
      <c r="G695" s="72"/>
      <c r="H695" s="72"/>
      <c r="I695" s="72"/>
      <c r="J695" s="70"/>
      <c r="K695" s="72"/>
      <c r="L695" s="7"/>
      <c r="M695" s="307"/>
      <c r="N695" s="307"/>
      <c r="O695" s="307"/>
      <c r="P695" s="307"/>
      <c r="Q695" s="307"/>
      <c r="R695" s="307"/>
      <c r="S695" s="307"/>
      <c r="T695" s="307"/>
      <c r="U695" s="307"/>
      <c r="V695" s="307"/>
      <c r="W695" s="307"/>
      <c r="X695" s="307"/>
      <c r="Y695" s="307"/>
      <c r="Z695" s="307"/>
      <c r="AA695" s="308"/>
      <c r="AB695" s="308"/>
      <c r="AC695" s="308"/>
      <c r="AD695" s="308"/>
      <c r="AE695" s="308"/>
      <c r="AF695" s="308"/>
    </row>
    <row r="696" spans="1:32" ht="14.25" customHeight="1">
      <c r="A696" s="69" t="s">
        <v>774</v>
      </c>
      <c r="B696" s="71">
        <v>66</v>
      </c>
      <c r="C696" s="71">
        <v>22</v>
      </c>
      <c r="D696" s="69" t="str">
        <f t="shared" si="14"/>
        <v>K.66.22</v>
      </c>
      <c r="E696" s="78" t="s">
        <v>790</v>
      </c>
      <c r="F696" s="69" t="s">
        <v>88</v>
      </c>
      <c r="G696" s="72"/>
      <c r="H696" s="72"/>
      <c r="I696" s="72"/>
      <c r="J696" s="70"/>
      <c r="K696" s="72"/>
      <c r="L696" s="7"/>
      <c r="M696" s="307"/>
      <c r="N696" s="307"/>
      <c r="O696" s="307"/>
      <c r="P696" s="307"/>
      <c r="Q696" s="307"/>
      <c r="R696" s="307"/>
      <c r="S696" s="307"/>
      <c r="T696" s="307"/>
      <c r="U696" s="307"/>
      <c r="V696" s="307"/>
      <c r="W696" s="307"/>
      <c r="X696" s="307"/>
      <c r="Y696" s="307"/>
      <c r="Z696" s="307"/>
      <c r="AA696" s="308"/>
      <c r="AB696" s="308"/>
      <c r="AC696" s="308"/>
      <c r="AD696" s="308"/>
      <c r="AE696" s="308"/>
      <c r="AF696" s="308"/>
    </row>
    <row r="697" spans="1:32" ht="14.25" customHeight="1">
      <c r="A697" s="69" t="s">
        <v>774</v>
      </c>
      <c r="B697" s="71">
        <v>66</v>
      </c>
      <c r="C697" s="71">
        <v>29</v>
      </c>
      <c r="D697" s="69" t="str">
        <f t="shared" si="14"/>
        <v>K.66.29</v>
      </c>
      <c r="E697" s="78" t="s">
        <v>791</v>
      </c>
      <c r="F697" s="69" t="s">
        <v>88</v>
      </c>
      <c r="G697" s="72"/>
      <c r="H697" s="72"/>
      <c r="I697" s="72"/>
      <c r="J697" s="70"/>
      <c r="K697" s="72"/>
      <c r="L697" s="7"/>
      <c r="M697" s="307"/>
      <c r="N697" s="307"/>
      <c r="O697" s="307"/>
      <c r="P697" s="307"/>
      <c r="Q697" s="307"/>
      <c r="R697" s="307"/>
      <c r="S697" s="307"/>
      <c r="T697" s="307"/>
      <c r="U697" s="307"/>
      <c r="V697" s="307"/>
      <c r="W697" s="307"/>
      <c r="X697" s="307"/>
      <c r="Y697" s="307"/>
      <c r="Z697" s="307"/>
      <c r="AA697" s="308"/>
      <c r="AB697" s="308"/>
      <c r="AC697" s="308"/>
      <c r="AD697" s="308"/>
      <c r="AE697" s="308"/>
      <c r="AF697" s="308"/>
    </row>
    <row r="698" spans="1:32" ht="14.25" customHeight="1">
      <c r="A698" s="69" t="s">
        <v>774</v>
      </c>
      <c r="B698" s="71">
        <v>66</v>
      </c>
      <c r="C698" s="71">
        <v>30</v>
      </c>
      <c r="D698" s="69" t="str">
        <f t="shared" si="14"/>
        <v>K.66.30</v>
      </c>
      <c r="E698" s="78" t="s">
        <v>792</v>
      </c>
      <c r="F698" s="69" t="s">
        <v>88</v>
      </c>
      <c r="G698" s="72"/>
      <c r="H698" s="72"/>
      <c r="I698" s="72"/>
      <c r="J698" s="70"/>
      <c r="K698" s="72"/>
      <c r="L698" s="7"/>
      <c r="M698" s="307"/>
      <c r="N698" s="307"/>
      <c r="O698" s="307"/>
      <c r="P698" s="307"/>
      <c r="Q698" s="307"/>
      <c r="R698" s="307"/>
      <c r="S698" s="307"/>
      <c r="T698" s="307"/>
      <c r="U698" s="307"/>
      <c r="V698" s="307"/>
      <c r="W698" s="307"/>
      <c r="X698" s="307"/>
      <c r="Y698" s="307"/>
      <c r="Z698" s="307"/>
      <c r="AA698" s="308"/>
      <c r="AB698" s="308"/>
      <c r="AC698" s="308"/>
      <c r="AD698" s="308"/>
      <c r="AE698" s="308"/>
      <c r="AF698" s="308"/>
    </row>
    <row r="699" spans="1:32" ht="14.25" customHeight="1">
      <c r="A699" s="69" t="s">
        <v>793</v>
      </c>
      <c r="B699" s="69">
        <v>68</v>
      </c>
      <c r="C699" s="69" t="s">
        <v>220</v>
      </c>
      <c r="D699" s="69" t="str">
        <f t="shared" si="14"/>
        <v>L.68.-</v>
      </c>
      <c r="E699" s="7" t="s">
        <v>794</v>
      </c>
      <c r="F699" s="69" t="s">
        <v>222</v>
      </c>
      <c r="G699" s="73" t="s">
        <v>795</v>
      </c>
      <c r="H699" s="14">
        <v>7</v>
      </c>
      <c r="I699" s="14">
        <v>7</v>
      </c>
      <c r="J699" s="69" t="str">
        <f>CONCATENATE(H699,".",I699,".")</f>
        <v>7.7.</v>
      </c>
      <c r="K699" s="14" t="s">
        <v>796</v>
      </c>
      <c r="L699" s="15" t="s">
        <v>10</v>
      </c>
      <c r="AA699" s="308"/>
      <c r="AB699" s="308"/>
      <c r="AC699" s="308"/>
      <c r="AD699" s="308"/>
      <c r="AE699" s="308"/>
      <c r="AF699" s="308"/>
    </row>
    <row r="700" spans="1:32" ht="14.25" customHeight="1">
      <c r="A700" s="69" t="s">
        <v>793</v>
      </c>
      <c r="B700" s="71">
        <v>68</v>
      </c>
      <c r="C700" s="71">
        <v>10</v>
      </c>
      <c r="D700" s="69" t="str">
        <f t="shared" si="14"/>
        <v>L.68.10</v>
      </c>
      <c r="E700" s="78" t="s">
        <v>797</v>
      </c>
      <c r="F700" s="69" t="s">
        <v>88</v>
      </c>
      <c r="G700" s="72"/>
      <c r="H700" s="72"/>
      <c r="I700" s="72"/>
      <c r="J700" s="70"/>
      <c r="K700" s="72"/>
      <c r="L700" s="7"/>
      <c r="M700" s="307"/>
      <c r="N700" s="307"/>
      <c r="O700" s="307"/>
      <c r="P700" s="307"/>
      <c r="Q700" s="307"/>
      <c r="R700" s="307"/>
      <c r="S700" s="307"/>
      <c r="T700" s="307"/>
      <c r="U700" s="307"/>
      <c r="V700" s="307"/>
      <c r="W700" s="307"/>
      <c r="X700" s="307"/>
      <c r="Y700" s="307"/>
      <c r="Z700" s="307"/>
      <c r="AA700" s="308"/>
      <c r="AB700" s="308"/>
      <c r="AC700" s="308"/>
      <c r="AD700" s="308"/>
      <c r="AE700" s="308"/>
      <c r="AF700" s="308"/>
    </row>
    <row r="701" spans="1:32" ht="14.25" customHeight="1">
      <c r="A701" s="69" t="s">
        <v>793</v>
      </c>
      <c r="B701" s="71">
        <v>68</v>
      </c>
      <c r="C701" s="71">
        <v>20</v>
      </c>
      <c r="D701" s="69" t="str">
        <f t="shared" si="14"/>
        <v>L.68.20</v>
      </c>
      <c r="E701" s="78" t="s">
        <v>798</v>
      </c>
      <c r="F701" s="69" t="s">
        <v>88</v>
      </c>
      <c r="G701" s="72"/>
      <c r="H701" s="72"/>
      <c r="I701" s="72"/>
      <c r="J701" s="70"/>
      <c r="K701" s="72"/>
      <c r="L701" s="7"/>
      <c r="M701" s="307"/>
      <c r="N701" s="307"/>
      <c r="O701" s="307"/>
      <c r="P701" s="307"/>
      <c r="Q701" s="307"/>
      <c r="R701" s="307"/>
      <c r="S701" s="307"/>
      <c r="T701" s="307"/>
      <c r="U701" s="307"/>
      <c r="V701" s="307"/>
      <c r="W701" s="307"/>
      <c r="X701" s="307"/>
      <c r="Y701" s="307"/>
      <c r="Z701" s="307"/>
      <c r="AA701" s="308"/>
      <c r="AB701" s="308"/>
      <c r="AC701" s="308"/>
      <c r="AD701" s="308"/>
      <c r="AE701" s="308"/>
      <c r="AF701" s="308"/>
    </row>
    <row r="702" spans="1:32" ht="14.25" customHeight="1">
      <c r="A702" s="69" t="s">
        <v>793</v>
      </c>
      <c r="B702" s="71">
        <v>68</v>
      </c>
      <c r="C702" s="71">
        <v>31</v>
      </c>
      <c r="D702" s="69" t="str">
        <f t="shared" si="14"/>
        <v>L.68.31</v>
      </c>
      <c r="E702" s="78" t="s">
        <v>799</v>
      </c>
      <c r="F702" s="69" t="s">
        <v>88</v>
      </c>
      <c r="G702" s="72"/>
      <c r="H702" s="72"/>
      <c r="I702" s="72"/>
      <c r="J702" s="70"/>
      <c r="K702" s="72"/>
      <c r="L702" s="7"/>
      <c r="M702" s="307"/>
      <c r="N702" s="307"/>
      <c r="O702" s="307"/>
      <c r="P702" s="307"/>
      <c r="Q702" s="307"/>
      <c r="R702" s="307"/>
      <c r="S702" s="307"/>
      <c r="T702" s="307"/>
      <c r="U702" s="307"/>
      <c r="V702" s="307"/>
      <c r="W702" s="307"/>
      <c r="X702" s="307"/>
      <c r="Y702" s="307"/>
      <c r="Z702" s="307"/>
      <c r="AA702" s="308"/>
      <c r="AB702" s="310"/>
      <c r="AC702" s="310"/>
      <c r="AD702" s="310"/>
      <c r="AE702" s="310"/>
      <c r="AF702" s="310"/>
    </row>
    <row r="703" spans="1:32" ht="14.25" customHeight="1">
      <c r="A703" s="69" t="s">
        <v>793</v>
      </c>
      <c r="B703" s="71">
        <v>68</v>
      </c>
      <c r="C703" s="71">
        <v>32</v>
      </c>
      <c r="D703" s="69" t="str">
        <f t="shared" si="14"/>
        <v>L.68.32</v>
      </c>
      <c r="E703" s="78" t="s">
        <v>800</v>
      </c>
      <c r="F703" s="69" t="s">
        <v>88</v>
      </c>
      <c r="G703" s="72"/>
      <c r="H703" s="72"/>
      <c r="I703" s="72"/>
      <c r="J703" s="70"/>
      <c r="K703" s="72"/>
      <c r="L703" s="7"/>
      <c r="M703" s="307"/>
      <c r="N703" s="307"/>
      <c r="O703" s="307"/>
      <c r="P703" s="307"/>
      <c r="Q703" s="307"/>
      <c r="R703" s="307"/>
      <c r="S703" s="307"/>
      <c r="T703" s="307"/>
      <c r="U703" s="307"/>
      <c r="V703" s="307"/>
      <c r="W703" s="307"/>
      <c r="X703" s="307"/>
      <c r="Y703" s="307"/>
      <c r="Z703" s="307"/>
      <c r="AA703" s="308"/>
      <c r="AB703" s="308"/>
      <c r="AC703" s="308"/>
      <c r="AD703" s="308"/>
      <c r="AE703" s="308"/>
      <c r="AF703" s="308"/>
    </row>
    <row r="704" spans="1:32" ht="14.25" customHeight="1">
      <c r="A704" s="69" t="s">
        <v>801</v>
      </c>
      <c r="B704" s="71">
        <v>69</v>
      </c>
      <c r="C704" s="71">
        <v>10</v>
      </c>
      <c r="D704" s="69" t="str">
        <f t="shared" si="14"/>
        <v>M.69.10</v>
      </c>
      <c r="E704" s="78" t="s">
        <v>802</v>
      </c>
      <c r="F704" s="69" t="s">
        <v>88</v>
      </c>
      <c r="G704" s="72"/>
      <c r="H704" s="72"/>
      <c r="I704" s="72"/>
      <c r="J704" s="70"/>
      <c r="K704" s="72"/>
      <c r="L704" s="7"/>
      <c r="M704" s="307"/>
      <c r="N704" s="307"/>
      <c r="O704" s="307"/>
      <c r="P704" s="307"/>
      <c r="Q704" s="307"/>
      <c r="R704" s="307"/>
      <c r="S704" s="307"/>
      <c r="T704" s="307"/>
      <c r="U704" s="307"/>
      <c r="V704" s="307"/>
      <c r="W704" s="307"/>
      <c r="X704" s="307"/>
      <c r="Y704" s="307"/>
      <c r="Z704" s="307"/>
      <c r="AA704" s="308"/>
      <c r="AB704" s="310"/>
      <c r="AC704" s="310"/>
      <c r="AD704" s="310"/>
      <c r="AE704" s="310"/>
      <c r="AF704" s="310"/>
    </row>
    <row r="705" spans="1:32" ht="14.25" customHeight="1">
      <c r="A705" s="69" t="s">
        <v>801</v>
      </c>
      <c r="B705" s="71">
        <v>69</v>
      </c>
      <c r="C705" s="71">
        <v>20</v>
      </c>
      <c r="D705" s="69" t="str">
        <f t="shared" si="14"/>
        <v>M.69.20</v>
      </c>
      <c r="E705" s="78" t="s">
        <v>803</v>
      </c>
      <c r="F705" s="69" t="s">
        <v>88</v>
      </c>
      <c r="G705" s="72"/>
      <c r="H705" s="72"/>
      <c r="I705" s="72"/>
      <c r="J705" s="70"/>
      <c r="K705" s="72"/>
      <c r="L705" s="7"/>
      <c r="M705" s="307"/>
      <c r="N705" s="307"/>
      <c r="O705" s="307"/>
      <c r="P705" s="307"/>
      <c r="Q705" s="307"/>
      <c r="R705" s="307"/>
      <c r="S705" s="307"/>
      <c r="T705" s="307"/>
      <c r="U705" s="307"/>
      <c r="V705" s="307"/>
      <c r="W705" s="307"/>
      <c r="X705" s="307"/>
      <c r="Y705" s="307"/>
      <c r="Z705" s="307"/>
      <c r="AA705" s="308"/>
      <c r="AB705" s="308"/>
      <c r="AC705" s="308"/>
      <c r="AD705" s="308"/>
      <c r="AE705" s="308"/>
      <c r="AF705" s="308"/>
    </row>
    <row r="706" spans="1:32" ht="14.25" customHeight="1">
      <c r="A706" s="69" t="s">
        <v>801</v>
      </c>
      <c r="B706" s="71">
        <v>70</v>
      </c>
      <c r="C706" s="71">
        <v>10</v>
      </c>
      <c r="D706" s="69" t="str">
        <f t="shared" si="14"/>
        <v>M.70.10</v>
      </c>
      <c r="E706" s="78" t="s">
        <v>592</v>
      </c>
      <c r="F706" s="69" t="s">
        <v>88</v>
      </c>
      <c r="G706" s="72"/>
      <c r="H706" s="72"/>
      <c r="I706" s="72"/>
      <c r="J706" s="70"/>
      <c r="K706" s="72"/>
      <c r="L706" s="7"/>
      <c r="M706" s="307"/>
      <c r="N706" s="307"/>
      <c r="O706" s="307"/>
      <c r="P706" s="307"/>
      <c r="Q706" s="307"/>
      <c r="R706" s="307"/>
      <c r="S706" s="307"/>
      <c r="T706" s="307"/>
      <c r="U706" s="307"/>
      <c r="V706" s="307"/>
      <c r="W706" s="307"/>
      <c r="X706" s="307"/>
      <c r="Y706" s="307"/>
      <c r="Z706" s="307"/>
      <c r="AA706" s="308"/>
      <c r="AB706" s="308"/>
      <c r="AC706" s="308"/>
      <c r="AD706" s="308"/>
      <c r="AE706" s="308"/>
      <c r="AF706" s="308"/>
    </row>
    <row r="707" spans="1:32" ht="14.25" customHeight="1">
      <c r="A707" s="69" t="s">
        <v>801</v>
      </c>
      <c r="B707" s="71">
        <v>70</v>
      </c>
      <c r="C707" s="71">
        <v>21</v>
      </c>
      <c r="D707" s="69" t="str">
        <f t="shared" si="14"/>
        <v>M.70.21</v>
      </c>
      <c r="E707" s="78" t="s">
        <v>804</v>
      </c>
      <c r="F707" s="69" t="s">
        <v>88</v>
      </c>
      <c r="G707" s="72"/>
      <c r="H707" s="72"/>
      <c r="I707" s="72"/>
      <c r="J707" s="70"/>
      <c r="K707" s="72"/>
      <c r="L707" s="7"/>
      <c r="M707" s="307"/>
      <c r="N707" s="307"/>
      <c r="O707" s="307"/>
      <c r="P707" s="307"/>
      <c r="Q707" s="307"/>
      <c r="R707" s="307"/>
      <c r="S707" s="307"/>
      <c r="T707" s="307"/>
      <c r="U707" s="307"/>
      <c r="V707" s="307"/>
      <c r="W707" s="307"/>
      <c r="X707" s="307"/>
      <c r="Y707" s="307"/>
      <c r="Z707" s="307"/>
      <c r="AA707" s="308"/>
      <c r="AB707" s="308"/>
      <c r="AC707" s="308"/>
      <c r="AD707" s="308"/>
      <c r="AE707" s="308"/>
      <c r="AF707" s="308"/>
    </row>
    <row r="708" spans="1:32" ht="14.25" customHeight="1">
      <c r="A708" s="69" t="s">
        <v>801</v>
      </c>
      <c r="B708" s="71">
        <v>70</v>
      </c>
      <c r="C708" s="71">
        <v>22</v>
      </c>
      <c r="D708" s="69" t="str">
        <f t="shared" si="14"/>
        <v>M.70.22</v>
      </c>
      <c r="E708" s="78" t="s">
        <v>805</v>
      </c>
      <c r="F708" s="69" t="s">
        <v>88</v>
      </c>
      <c r="G708" s="72"/>
      <c r="H708" s="72"/>
      <c r="I708" s="72"/>
      <c r="J708" s="70"/>
      <c r="K708" s="72"/>
      <c r="L708" s="7"/>
      <c r="M708" s="307"/>
      <c r="N708" s="307"/>
      <c r="O708" s="307"/>
      <c r="P708" s="307"/>
      <c r="Q708" s="307"/>
      <c r="R708" s="307"/>
      <c r="S708" s="307"/>
      <c r="T708" s="307"/>
      <c r="U708" s="307"/>
      <c r="V708" s="307"/>
      <c r="W708" s="307"/>
      <c r="X708" s="307"/>
      <c r="Y708" s="307"/>
      <c r="Z708" s="307"/>
      <c r="AA708" s="308"/>
      <c r="AB708" s="308"/>
      <c r="AC708" s="308"/>
      <c r="AD708" s="308"/>
      <c r="AE708" s="308"/>
      <c r="AF708" s="308"/>
    </row>
    <row r="709" spans="1:32" ht="14.25" customHeight="1">
      <c r="A709" s="69" t="s">
        <v>801</v>
      </c>
      <c r="B709" s="69">
        <v>71</v>
      </c>
      <c r="C709" s="69" t="s">
        <v>220</v>
      </c>
      <c r="D709" s="69" t="str">
        <f t="shared" si="14"/>
        <v>M.71.-</v>
      </c>
      <c r="E709" s="7" t="s">
        <v>806</v>
      </c>
      <c r="F709" s="69" t="s">
        <v>222</v>
      </c>
      <c r="G709" s="73" t="s">
        <v>223</v>
      </c>
      <c r="H709" s="14">
        <v>7</v>
      </c>
      <c r="I709" s="14">
        <v>3</v>
      </c>
      <c r="J709" s="69" t="str">
        <f t="shared" ref="J709:J713" si="28">CONCATENATE(H709,".",I709,".")</f>
        <v>7.3.</v>
      </c>
      <c r="K709" s="74" t="s">
        <v>224</v>
      </c>
      <c r="L709" s="15" t="s">
        <v>10</v>
      </c>
      <c r="AA709" s="308"/>
      <c r="AB709" s="308"/>
      <c r="AC709" s="308"/>
      <c r="AD709" s="308"/>
      <c r="AE709" s="308"/>
      <c r="AF709" s="308"/>
    </row>
    <row r="710" spans="1:32" ht="14.25" customHeight="1">
      <c r="A710" s="69" t="s">
        <v>801</v>
      </c>
      <c r="B710" s="69">
        <v>71</v>
      </c>
      <c r="C710" s="69" t="s">
        <v>220</v>
      </c>
      <c r="D710" s="69" t="str">
        <f t="shared" si="14"/>
        <v>M.71.-</v>
      </c>
      <c r="E710" s="7" t="s">
        <v>806</v>
      </c>
      <c r="F710" s="69" t="s">
        <v>222</v>
      </c>
      <c r="G710" s="73" t="s">
        <v>225</v>
      </c>
      <c r="H710" s="14">
        <v>7</v>
      </c>
      <c r="I710" s="14">
        <v>4</v>
      </c>
      <c r="J710" s="69" t="str">
        <f t="shared" si="28"/>
        <v>7.4.</v>
      </c>
      <c r="K710" s="74" t="s">
        <v>226</v>
      </c>
      <c r="L710" s="15" t="s">
        <v>10</v>
      </c>
      <c r="AA710" s="308"/>
      <c r="AB710" s="308"/>
      <c r="AC710" s="308"/>
      <c r="AD710" s="308"/>
      <c r="AE710" s="308"/>
      <c r="AF710" s="308"/>
    </row>
    <row r="711" spans="1:32" ht="14.25" customHeight="1">
      <c r="A711" s="69" t="s">
        <v>801</v>
      </c>
      <c r="B711" s="69">
        <v>71</v>
      </c>
      <c r="C711" s="69" t="s">
        <v>220</v>
      </c>
      <c r="D711" s="69" t="str">
        <f t="shared" si="14"/>
        <v>M.71.-</v>
      </c>
      <c r="E711" s="7" t="s">
        <v>806</v>
      </c>
      <c r="F711" s="69" t="s">
        <v>222</v>
      </c>
      <c r="G711" s="73" t="s">
        <v>227</v>
      </c>
      <c r="H711" s="14">
        <v>7</v>
      </c>
      <c r="I711" s="14">
        <v>5</v>
      </c>
      <c r="J711" s="69" t="str">
        <f t="shared" si="28"/>
        <v>7.5.</v>
      </c>
      <c r="K711" s="74" t="s">
        <v>228</v>
      </c>
      <c r="L711" s="15" t="s">
        <v>10</v>
      </c>
      <c r="AA711" s="308"/>
      <c r="AB711" s="308"/>
      <c r="AC711" s="308"/>
      <c r="AD711" s="308"/>
      <c r="AE711" s="308"/>
      <c r="AF711" s="308"/>
    </row>
    <row r="712" spans="1:32" ht="14.25" customHeight="1">
      <c r="A712" s="69" t="s">
        <v>801</v>
      </c>
      <c r="B712" s="69">
        <v>71</v>
      </c>
      <c r="C712" s="69" t="s">
        <v>220</v>
      </c>
      <c r="D712" s="69" t="str">
        <f t="shared" si="14"/>
        <v>M.71.-</v>
      </c>
      <c r="E712" s="7" t="s">
        <v>806</v>
      </c>
      <c r="F712" s="69" t="s">
        <v>222</v>
      </c>
      <c r="G712" s="73" t="s">
        <v>229</v>
      </c>
      <c r="H712" s="14">
        <v>7</v>
      </c>
      <c r="I712" s="14">
        <v>6</v>
      </c>
      <c r="J712" s="69" t="str">
        <f t="shared" si="28"/>
        <v>7.6.</v>
      </c>
      <c r="K712" s="74" t="s">
        <v>230</v>
      </c>
      <c r="L712" s="15" t="s">
        <v>10</v>
      </c>
      <c r="AA712" s="308"/>
      <c r="AB712" s="308"/>
      <c r="AC712" s="308"/>
      <c r="AD712" s="308"/>
      <c r="AE712" s="308"/>
      <c r="AF712" s="308"/>
    </row>
    <row r="713" spans="1:32" ht="14.25" customHeight="1">
      <c r="A713" s="69" t="s">
        <v>801</v>
      </c>
      <c r="B713" s="69">
        <v>71</v>
      </c>
      <c r="C713" s="69" t="s">
        <v>220</v>
      </c>
      <c r="D713" s="69" t="str">
        <f t="shared" si="14"/>
        <v>M.71.-</v>
      </c>
      <c r="E713" s="7" t="s">
        <v>806</v>
      </c>
      <c r="F713" s="69" t="s">
        <v>222</v>
      </c>
      <c r="G713" s="73" t="s">
        <v>807</v>
      </c>
      <c r="H713" s="14">
        <v>9</v>
      </c>
      <c r="I713" s="14">
        <v>3</v>
      </c>
      <c r="J713" s="69" t="str">
        <f t="shared" si="28"/>
        <v>9.3.</v>
      </c>
      <c r="K713" s="14" t="s">
        <v>808</v>
      </c>
      <c r="L713" s="15" t="s">
        <v>10</v>
      </c>
      <c r="AA713" s="308"/>
      <c r="AB713" s="308"/>
      <c r="AC713" s="308"/>
      <c r="AD713" s="308"/>
      <c r="AE713" s="308"/>
      <c r="AF713" s="308"/>
    </row>
    <row r="714" spans="1:32" ht="14.25" customHeight="1">
      <c r="A714" s="69" t="s">
        <v>801</v>
      </c>
      <c r="B714" s="71">
        <v>71</v>
      </c>
      <c r="C714" s="71">
        <v>11</v>
      </c>
      <c r="D714" s="69" t="str">
        <f t="shared" si="14"/>
        <v>M.71.11</v>
      </c>
      <c r="E714" s="78" t="s">
        <v>809</v>
      </c>
      <c r="F714" s="69" t="s">
        <v>88</v>
      </c>
      <c r="G714" s="72"/>
      <c r="H714" s="72"/>
      <c r="I714" s="72"/>
      <c r="J714" s="70"/>
      <c r="K714" s="72"/>
      <c r="L714" s="7"/>
      <c r="M714" s="307"/>
      <c r="N714" s="307"/>
      <c r="O714" s="307"/>
      <c r="P714" s="307"/>
      <c r="Q714" s="307"/>
      <c r="R714" s="307"/>
      <c r="S714" s="307"/>
      <c r="T714" s="307"/>
      <c r="U714" s="307"/>
      <c r="V714" s="307"/>
      <c r="W714" s="307"/>
      <c r="X714" s="307"/>
      <c r="Y714" s="307"/>
      <c r="Z714" s="307"/>
      <c r="AA714" s="308"/>
      <c r="AB714" s="308"/>
      <c r="AC714" s="308"/>
      <c r="AD714" s="308"/>
      <c r="AE714" s="308"/>
      <c r="AF714" s="308"/>
    </row>
    <row r="715" spans="1:32" ht="14.25" customHeight="1">
      <c r="A715" s="69" t="s">
        <v>801</v>
      </c>
      <c r="B715" s="69">
        <v>71</v>
      </c>
      <c r="C715" s="69">
        <v>12</v>
      </c>
      <c r="D715" s="69" t="str">
        <f t="shared" si="14"/>
        <v>M.71.12</v>
      </c>
      <c r="E715" s="69" t="s">
        <v>810</v>
      </c>
      <c r="F715" s="69" t="s">
        <v>222</v>
      </c>
      <c r="G715" s="73" t="s">
        <v>566</v>
      </c>
      <c r="H715" s="14">
        <v>6</v>
      </c>
      <c r="I715" s="14">
        <v>14</v>
      </c>
      <c r="J715" s="69" t="str">
        <f t="shared" ref="J715:J718" si="29">CONCATENATE(H715,".",I715,".")</f>
        <v>6.14.</v>
      </c>
      <c r="K715" s="74" t="s">
        <v>567</v>
      </c>
      <c r="L715" s="15" t="s">
        <v>10</v>
      </c>
      <c r="AA715" s="308"/>
      <c r="AB715" s="308"/>
      <c r="AC715" s="308"/>
      <c r="AD715" s="308"/>
      <c r="AE715" s="308"/>
      <c r="AF715" s="308"/>
    </row>
    <row r="716" spans="1:32" ht="14.25" customHeight="1">
      <c r="A716" s="69" t="s">
        <v>801</v>
      </c>
      <c r="B716" s="69">
        <v>71</v>
      </c>
      <c r="C716" s="69">
        <v>12</v>
      </c>
      <c r="D716" s="69" t="str">
        <f t="shared" si="14"/>
        <v>M.71.12</v>
      </c>
      <c r="E716" s="7" t="s">
        <v>811</v>
      </c>
      <c r="F716" s="69" t="s">
        <v>222</v>
      </c>
      <c r="G716" s="73" t="s">
        <v>812</v>
      </c>
      <c r="H716" s="14">
        <v>9</v>
      </c>
      <c r="I716" s="14">
        <v>1</v>
      </c>
      <c r="J716" s="69" t="str">
        <f t="shared" si="29"/>
        <v>9.1.</v>
      </c>
      <c r="K716" s="74" t="s">
        <v>813</v>
      </c>
      <c r="L716" s="15" t="s">
        <v>10</v>
      </c>
      <c r="AA716" s="308"/>
      <c r="AB716" s="308"/>
      <c r="AC716" s="308"/>
      <c r="AD716" s="308"/>
      <c r="AE716" s="308"/>
      <c r="AF716" s="308"/>
    </row>
    <row r="717" spans="1:32" ht="14.25" customHeight="1">
      <c r="A717" s="69" t="s">
        <v>801</v>
      </c>
      <c r="B717" s="69">
        <v>71</v>
      </c>
      <c r="C717" s="69">
        <v>12</v>
      </c>
      <c r="D717" s="69" t="str">
        <f t="shared" si="14"/>
        <v>M.71.12</v>
      </c>
      <c r="E717" s="7" t="s">
        <v>811</v>
      </c>
      <c r="F717" s="69" t="s">
        <v>222</v>
      </c>
      <c r="G717" s="73" t="s">
        <v>814</v>
      </c>
      <c r="H717" s="14">
        <v>9</v>
      </c>
      <c r="I717" s="14">
        <v>2</v>
      </c>
      <c r="J717" s="69" t="str">
        <f t="shared" si="29"/>
        <v>9.2.</v>
      </c>
      <c r="K717" s="74" t="s">
        <v>815</v>
      </c>
      <c r="L717" s="15" t="s">
        <v>10</v>
      </c>
      <c r="AA717" s="308"/>
      <c r="AB717" s="308"/>
      <c r="AC717" s="308"/>
      <c r="AD717" s="308"/>
      <c r="AE717" s="308"/>
      <c r="AF717" s="308"/>
    </row>
    <row r="718" spans="1:32" ht="14.25" customHeight="1">
      <c r="A718" s="69" t="s">
        <v>801</v>
      </c>
      <c r="B718" s="69">
        <v>71</v>
      </c>
      <c r="C718" s="69">
        <v>20</v>
      </c>
      <c r="D718" s="69" t="str">
        <f t="shared" si="14"/>
        <v>M.71.20</v>
      </c>
      <c r="E718" s="7" t="s">
        <v>595</v>
      </c>
      <c r="F718" s="69" t="s">
        <v>222</v>
      </c>
      <c r="G718" s="73" t="s">
        <v>566</v>
      </c>
      <c r="H718" s="14">
        <v>6</v>
      </c>
      <c r="I718" s="14">
        <v>14</v>
      </c>
      <c r="J718" s="69" t="str">
        <f t="shared" si="29"/>
        <v>6.14.</v>
      </c>
      <c r="K718" s="74" t="s">
        <v>567</v>
      </c>
      <c r="L718" s="15" t="s">
        <v>10</v>
      </c>
      <c r="AA718" s="308"/>
      <c r="AB718" s="308"/>
      <c r="AC718" s="308"/>
      <c r="AD718" s="308"/>
      <c r="AE718" s="308"/>
      <c r="AF718" s="308"/>
    </row>
    <row r="719" spans="1:32" ht="14.25" customHeight="1">
      <c r="A719" s="69" t="s">
        <v>801</v>
      </c>
      <c r="B719" s="69">
        <v>72</v>
      </c>
      <c r="C719" s="69" t="s">
        <v>220</v>
      </c>
      <c r="D719" s="69" t="str">
        <f t="shared" si="14"/>
        <v>M.72.-</v>
      </c>
      <c r="E719" s="78" t="s">
        <v>816</v>
      </c>
      <c r="F719" s="69" t="s">
        <v>88</v>
      </c>
      <c r="G719" s="79"/>
      <c r="H719" s="14"/>
      <c r="I719" s="14"/>
      <c r="J719" s="69"/>
      <c r="K719" s="14"/>
      <c r="L719" s="69"/>
      <c r="M719" s="311"/>
      <c r="N719" s="311"/>
      <c r="O719" s="311"/>
      <c r="P719" s="311"/>
      <c r="Q719" s="311"/>
      <c r="R719" s="311"/>
      <c r="S719" s="311"/>
      <c r="T719" s="311"/>
      <c r="U719" s="311"/>
      <c r="V719" s="311"/>
      <c r="AB719" s="308"/>
      <c r="AC719" s="308"/>
      <c r="AD719" s="308"/>
      <c r="AE719" s="308"/>
      <c r="AF719" s="308"/>
    </row>
    <row r="720" spans="1:32" ht="14.25" customHeight="1">
      <c r="A720" s="69" t="s">
        <v>801</v>
      </c>
      <c r="B720" s="69">
        <v>72</v>
      </c>
      <c r="C720" s="69">
        <v>1</v>
      </c>
      <c r="D720" s="69" t="str">
        <f t="shared" si="14"/>
        <v>M.72.1</v>
      </c>
      <c r="E720" s="7" t="s">
        <v>817</v>
      </c>
      <c r="F720" s="69" t="s">
        <v>222</v>
      </c>
      <c r="G720" s="73" t="s">
        <v>812</v>
      </c>
      <c r="H720" s="14">
        <v>9</v>
      </c>
      <c r="I720" s="14">
        <v>1</v>
      </c>
      <c r="J720" s="69" t="str">
        <f t="shared" ref="J720:J721" si="30">CONCATENATE(H720,".",I720,".")</f>
        <v>9.1.</v>
      </c>
      <c r="K720" s="74" t="s">
        <v>813</v>
      </c>
      <c r="L720" s="15" t="s">
        <v>10</v>
      </c>
      <c r="AA720" s="308"/>
      <c r="AB720" s="308"/>
      <c r="AC720" s="308"/>
      <c r="AD720" s="308"/>
      <c r="AE720" s="308"/>
      <c r="AF720" s="308"/>
    </row>
    <row r="721" spans="1:32" ht="14.25" customHeight="1">
      <c r="A721" s="69" t="s">
        <v>801</v>
      </c>
      <c r="B721" s="69">
        <v>72</v>
      </c>
      <c r="C721" s="69">
        <v>1</v>
      </c>
      <c r="D721" s="69" t="str">
        <f t="shared" si="14"/>
        <v>M.72.1</v>
      </c>
      <c r="E721" s="7" t="s">
        <v>817</v>
      </c>
      <c r="F721" s="69" t="s">
        <v>222</v>
      </c>
      <c r="G721" s="73" t="s">
        <v>814</v>
      </c>
      <c r="H721" s="14">
        <v>9</v>
      </c>
      <c r="I721" s="14">
        <v>2</v>
      </c>
      <c r="J721" s="69" t="str">
        <f t="shared" si="30"/>
        <v>9.2.</v>
      </c>
      <c r="K721" s="74" t="s">
        <v>815</v>
      </c>
      <c r="L721" s="15" t="s">
        <v>10</v>
      </c>
      <c r="AA721" s="308"/>
      <c r="AB721" s="308"/>
      <c r="AC721" s="308"/>
      <c r="AD721" s="308"/>
      <c r="AE721" s="308"/>
      <c r="AF721" s="308"/>
    </row>
    <row r="722" spans="1:32" ht="14.25" customHeight="1">
      <c r="A722" s="69" t="s">
        <v>801</v>
      </c>
      <c r="B722" s="71">
        <v>72</v>
      </c>
      <c r="C722" s="71">
        <v>11</v>
      </c>
      <c r="D722" s="69" t="str">
        <f t="shared" si="14"/>
        <v>M.72.11</v>
      </c>
      <c r="E722" s="78" t="s">
        <v>818</v>
      </c>
      <c r="F722" s="69" t="s">
        <v>88</v>
      </c>
      <c r="G722" s="72"/>
      <c r="H722" s="72"/>
      <c r="I722" s="72"/>
      <c r="J722" s="70"/>
      <c r="K722" s="72"/>
      <c r="L722" s="7"/>
      <c r="M722" s="307"/>
      <c r="N722" s="307"/>
      <c r="O722" s="307"/>
      <c r="P722" s="307"/>
      <c r="Q722" s="307"/>
      <c r="R722" s="307"/>
      <c r="S722" s="307"/>
      <c r="T722" s="307"/>
      <c r="U722" s="307"/>
      <c r="V722" s="307"/>
      <c r="W722" s="307"/>
      <c r="X722" s="307"/>
      <c r="Y722" s="307"/>
      <c r="Z722" s="307"/>
      <c r="AA722" s="308"/>
      <c r="AB722" s="308"/>
      <c r="AC722" s="308"/>
      <c r="AD722" s="308"/>
      <c r="AE722" s="308"/>
      <c r="AF722" s="308"/>
    </row>
    <row r="723" spans="1:32" ht="14.25" customHeight="1">
      <c r="A723" s="69" t="s">
        <v>801</v>
      </c>
      <c r="B723" s="71">
        <v>72</v>
      </c>
      <c r="C723" s="71">
        <v>19</v>
      </c>
      <c r="D723" s="69" t="str">
        <f t="shared" si="14"/>
        <v>M.72.19</v>
      </c>
      <c r="E723" s="78" t="s">
        <v>819</v>
      </c>
      <c r="F723" s="69" t="s">
        <v>88</v>
      </c>
      <c r="G723" s="72"/>
      <c r="H723" s="72"/>
      <c r="I723" s="72"/>
      <c r="J723" s="70"/>
      <c r="K723" s="72"/>
      <c r="L723" s="7"/>
      <c r="M723" s="307"/>
      <c r="N723" s="307"/>
      <c r="O723" s="307"/>
      <c r="P723" s="307"/>
      <c r="Q723" s="307"/>
      <c r="R723" s="307"/>
      <c r="S723" s="307"/>
      <c r="T723" s="307"/>
      <c r="U723" s="307"/>
      <c r="V723" s="307"/>
      <c r="W723" s="307"/>
      <c r="X723" s="307"/>
      <c r="Y723" s="307"/>
      <c r="Z723" s="307"/>
      <c r="AA723" s="308"/>
      <c r="AB723" s="308"/>
      <c r="AC723" s="308"/>
      <c r="AD723" s="308"/>
      <c r="AE723" s="308"/>
      <c r="AF723" s="308"/>
    </row>
    <row r="724" spans="1:32" ht="14.25" customHeight="1">
      <c r="A724" s="69" t="s">
        <v>801</v>
      </c>
      <c r="B724" s="71">
        <v>72</v>
      </c>
      <c r="C724" s="71">
        <v>20</v>
      </c>
      <c r="D724" s="69" t="str">
        <f t="shared" si="14"/>
        <v>M.72.20</v>
      </c>
      <c r="E724" s="78" t="s">
        <v>820</v>
      </c>
      <c r="F724" s="69" t="s">
        <v>88</v>
      </c>
      <c r="G724" s="72"/>
      <c r="H724" s="72"/>
      <c r="I724" s="72"/>
      <c r="J724" s="70"/>
      <c r="K724" s="72"/>
      <c r="L724" s="7"/>
      <c r="M724" s="307"/>
      <c r="N724" s="307"/>
      <c r="O724" s="307"/>
      <c r="P724" s="307"/>
      <c r="Q724" s="307"/>
      <c r="R724" s="307"/>
      <c r="S724" s="307"/>
      <c r="T724" s="307"/>
      <c r="U724" s="307"/>
      <c r="V724" s="307"/>
      <c r="W724" s="307"/>
      <c r="X724" s="307"/>
      <c r="Y724" s="307"/>
      <c r="Z724" s="307"/>
      <c r="AA724" s="308"/>
      <c r="AB724" s="308"/>
      <c r="AC724" s="308"/>
      <c r="AD724" s="308"/>
      <c r="AE724" s="308"/>
      <c r="AF724" s="308"/>
    </row>
    <row r="725" spans="1:32" ht="14.25" customHeight="1">
      <c r="A725" s="69" t="s">
        <v>801</v>
      </c>
      <c r="B725" s="71">
        <v>73</v>
      </c>
      <c r="C725" s="71">
        <v>11</v>
      </c>
      <c r="D725" s="69" t="str">
        <f t="shared" si="14"/>
        <v>M.73.11</v>
      </c>
      <c r="E725" s="78" t="s">
        <v>821</v>
      </c>
      <c r="F725" s="69" t="s">
        <v>88</v>
      </c>
      <c r="G725" s="72"/>
      <c r="H725" s="72"/>
      <c r="I725" s="72"/>
      <c r="J725" s="70"/>
      <c r="K725" s="72"/>
      <c r="L725" s="7"/>
      <c r="M725" s="307"/>
      <c r="N725" s="307"/>
      <c r="O725" s="307"/>
      <c r="P725" s="307"/>
      <c r="Q725" s="307"/>
      <c r="R725" s="307"/>
      <c r="S725" s="307"/>
      <c r="T725" s="307"/>
      <c r="U725" s="307"/>
      <c r="V725" s="307"/>
      <c r="W725" s="307"/>
      <c r="X725" s="307"/>
      <c r="Y725" s="307"/>
      <c r="Z725" s="307"/>
      <c r="AA725" s="308"/>
      <c r="AB725" s="308"/>
      <c r="AC725" s="308"/>
      <c r="AD725" s="308"/>
      <c r="AE725" s="308"/>
      <c r="AF725" s="308"/>
    </row>
    <row r="726" spans="1:32" ht="14.25" customHeight="1">
      <c r="A726" s="69" t="s">
        <v>801</v>
      </c>
      <c r="B726" s="71">
        <v>73</v>
      </c>
      <c r="C726" s="71">
        <v>12</v>
      </c>
      <c r="D726" s="69" t="str">
        <f t="shared" si="14"/>
        <v>M.73.12</v>
      </c>
      <c r="E726" s="78" t="s">
        <v>822</v>
      </c>
      <c r="F726" s="69" t="s">
        <v>88</v>
      </c>
      <c r="G726" s="72"/>
      <c r="H726" s="72"/>
      <c r="I726" s="72"/>
      <c r="J726" s="70"/>
      <c r="K726" s="72"/>
      <c r="L726" s="7"/>
      <c r="M726" s="307"/>
      <c r="N726" s="307"/>
      <c r="O726" s="307"/>
      <c r="P726" s="307"/>
      <c r="Q726" s="307"/>
      <c r="R726" s="307"/>
      <c r="S726" s="307"/>
      <c r="T726" s="307"/>
      <c r="U726" s="307"/>
      <c r="V726" s="307"/>
      <c r="W726" s="307"/>
      <c r="X726" s="307"/>
      <c r="Y726" s="307"/>
      <c r="Z726" s="307"/>
      <c r="AA726" s="308"/>
      <c r="AB726" s="308"/>
      <c r="AC726" s="308"/>
      <c r="AD726" s="308"/>
      <c r="AE726" s="308"/>
      <c r="AF726" s="308"/>
    </row>
    <row r="727" spans="1:32" ht="14.25" customHeight="1">
      <c r="A727" s="69" t="s">
        <v>801</v>
      </c>
      <c r="B727" s="71">
        <v>73</v>
      </c>
      <c r="C727" s="71">
        <v>20</v>
      </c>
      <c r="D727" s="69" t="str">
        <f t="shared" si="14"/>
        <v>M.73.20</v>
      </c>
      <c r="E727" s="78" t="s">
        <v>823</v>
      </c>
      <c r="F727" s="69" t="s">
        <v>88</v>
      </c>
      <c r="G727" s="72"/>
      <c r="H727" s="72"/>
      <c r="I727" s="72"/>
      <c r="J727" s="70"/>
      <c r="K727" s="72"/>
      <c r="L727" s="7"/>
      <c r="M727" s="307"/>
      <c r="N727" s="307"/>
      <c r="O727" s="307"/>
      <c r="P727" s="307"/>
      <c r="Q727" s="307"/>
      <c r="R727" s="307"/>
      <c r="S727" s="307"/>
      <c r="T727" s="307"/>
      <c r="U727" s="307"/>
      <c r="V727" s="307"/>
      <c r="W727" s="307"/>
      <c r="X727" s="307"/>
      <c r="Y727" s="307"/>
      <c r="Z727" s="307"/>
      <c r="AA727" s="308"/>
      <c r="AB727" s="308"/>
      <c r="AC727" s="308"/>
      <c r="AD727" s="308"/>
      <c r="AE727" s="308"/>
      <c r="AF727" s="308"/>
    </row>
    <row r="728" spans="1:32" ht="14.25" customHeight="1">
      <c r="A728" s="69" t="s">
        <v>801</v>
      </c>
      <c r="B728" s="71">
        <v>74</v>
      </c>
      <c r="C728" s="71">
        <v>10</v>
      </c>
      <c r="D728" s="69" t="str">
        <f t="shared" si="14"/>
        <v>M.74.10</v>
      </c>
      <c r="E728" s="78" t="s">
        <v>824</v>
      </c>
      <c r="F728" s="69" t="s">
        <v>88</v>
      </c>
      <c r="G728" s="72"/>
      <c r="H728" s="72"/>
      <c r="I728" s="72"/>
      <c r="J728" s="70"/>
      <c r="K728" s="72"/>
      <c r="L728" s="7"/>
      <c r="M728" s="307"/>
      <c r="N728" s="307"/>
      <c r="O728" s="307"/>
      <c r="P728" s="307"/>
      <c r="Q728" s="307"/>
      <c r="R728" s="307"/>
      <c r="S728" s="307"/>
      <c r="T728" s="307"/>
      <c r="U728" s="307"/>
      <c r="V728" s="307"/>
      <c r="W728" s="307"/>
      <c r="X728" s="307"/>
      <c r="Y728" s="307"/>
      <c r="Z728" s="307"/>
      <c r="AA728" s="308"/>
      <c r="AB728" s="308"/>
      <c r="AC728" s="308"/>
      <c r="AD728" s="308"/>
      <c r="AE728" s="308"/>
      <c r="AF728" s="308"/>
    </row>
    <row r="729" spans="1:32" ht="14.25" customHeight="1">
      <c r="A729" s="69" t="s">
        <v>801</v>
      </c>
      <c r="B729" s="71">
        <v>74</v>
      </c>
      <c r="C729" s="71">
        <v>20</v>
      </c>
      <c r="D729" s="69" t="str">
        <f t="shared" si="14"/>
        <v>M.74.20</v>
      </c>
      <c r="E729" s="78" t="s">
        <v>825</v>
      </c>
      <c r="F729" s="69" t="s">
        <v>88</v>
      </c>
      <c r="G729" s="72"/>
      <c r="H729" s="72"/>
      <c r="I729" s="72"/>
      <c r="J729" s="70"/>
      <c r="K729" s="72"/>
      <c r="L729" s="7"/>
      <c r="M729" s="307"/>
      <c r="N729" s="307"/>
      <c r="O729" s="307"/>
      <c r="P729" s="307"/>
      <c r="Q729" s="307"/>
      <c r="R729" s="307"/>
      <c r="S729" s="307"/>
      <c r="T729" s="307"/>
      <c r="U729" s="307"/>
      <c r="V729" s="307"/>
      <c r="W729" s="307"/>
      <c r="X729" s="307"/>
      <c r="Y729" s="307"/>
      <c r="Z729" s="307"/>
      <c r="AA729" s="308"/>
      <c r="AB729" s="308"/>
      <c r="AC729" s="308"/>
      <c r="AD729" s="308"/>
      <c r="AE729" s="308"/>
      <c r="AF729" s="308"/>
    </row>
    <row r="730" spans="1:32" ht="14.25" customHeight="1">
      <c r="A730" s="69" t="s">
        <v>801</v>
      </c>
      <c r="B730" s="71">
        <v>74</v>
      </c>
      <c r="C730" s="71">
        <v>30</v>
      </c>
      <c r="D730" s="69" t="str">
        <f t="shared" si="14"/>
        <v>M.74.30</v>
      </c>
      <c r="E730" s="78" t="s">
        <v>826</v>
      </c>
      <c r="F730" s="69" t="s">
        <v>88</v>
      </c>
      <c r="G730" s="72"/>
      <c r="H730" s="72"/>
      <c r="I730" s="72"/>
      <c r="J730" s="70"/>
      <c r="K730" s="72"/>
      <c r="L730" s="7"/>
      <c r="M730" s="307"/>
      <c r="N730" s="307"/>
      <c r="O730" s="307"/>
      <c r="P730" s="307"/>
      <c r="Q730" s="307"/>
      <c r="R730" s="307"/>
      <c r="S730" s="307"/>
      <c r="T730" s="307"/>
      <c r="U730" s="307"/>
      <c r="V730" s="307"/>
      <c r="W730" s="307"/>
      <c r="X730" s="307"/>
      <c r="Y730" s="307"/>
      <c r="Z730" s="307"/>
      <c r="AA730" s="308"/>
      <c r="AB730" s="308"/>
      <c r="AC730" s="308"/>
      <c r="AD730" s="308"/>
      <c r="AE730" s="308"/>
      <c r="AF730" s="308"/>
    </row>
    <row r="731" spans="1:32" ht="14.25" customHeight="1">
      <c r="A731" s="69" t="s">
        <v>801</v>
      </c>
      <c r="B731" s="71">
        <v>74</v>
      </c>
      <c r="C731" s="71">
        <v>90</v>
      </c>
      <c r="D731" s="69" t="str">
        <f t="shared" si="14"/>
        <v>M.74.90</v>
      </c>
      <c r="E731" s="78" t="s">
        <v>827</v>
      </c>
      <c r="F731" s="69" t="s">
        <v>88</v>
      </c>
      <c r="G731" s="72"/>
      <c r="H731" s="72"/>
      <c r="I731" s="72"/>
      <c r="J731" s="70"/>
      <c r="K731" s="72"/>
      <c r="L731" s="7"/>
      <c r="M731" s="307"/>
      <c r="N731" s="307"/>
      <c r="O731" s="307"/>
      <c r="P731" s="307"/>
      <c r="Q731" s="307"/>
      <c r="R731" s="307"/>
      <c r="S731" s="307"/>
      <c r="T731" s="307"/>
      <c r="U731" s="307"/>
      <c r="V731" s="307"/>
      <c r="W731" s="307"/>
      <c r="X731" s="307"/>
      <c r="Y731" s="307"/>
      <c r="Z731" s="307"/>
      <c r="AA731" s="308"/>
      <c r="AB731" s="308"/>
      <c r="AC731" s="308"/>
      <c r="AD731" s="308"/>
      <c r="AE731" s="308"/>
      <c r="AF731" s="308"/>
    </row>
    <row r="732" spans="1:32" ht="14.25" customHeight="1">
      <c r="A732" s="69" t="s">
        <v>801</v>
      </c>
      <c r="B732" s="71">
        <v>75</v>
      </c>
      <c r="C732" s="71" t="s">
        <v>515</v>
      </c>
      <c r="D732" s="69" t="str">
        <f t="shared" si="14"/>
        <v>M.75.OO</v>
      </c>
      <c r="E732" s="78" t="s">
        <v>828</v>
      </c>
      <c r="F732" s="69" t="s">
        <v>88</v>
      </c>
      <c r="G732" s="72"/>
      <c r="H732" s="72"/>
      <c r="I732" s="72"/>
      <c r="J732" s="70"/>
      <c r="K732" s="72"/>
      <c r="L732" s="7"/>
      <c r="M732" s="307"/>
      <c r="N732" s="307"/>
      <c r="O732" s="307"/>
      <c r="P732" s="307"/>
      <c r="Q732" s="307"/>
      <c r="R732" s="307"/>
      <c r="S732" s="307"/>
      <c r="T732" s="307"/>
      <c r="U732" s="307"/>
      <c r="V732" s="307"/>
      <c r="W732" s="307"/>
      <c r="X732" s="307"/>
      <c r="Y732" s="307"/>
      <c r="Z732" s="307"/>
      <c r="AA732" s="308"/>
      <c r="AB732" s="308"/>
      <c r="AC732" s="308"/>
      <c r="AD732" s="308"/>
      <c r="AE732" s="308"/>
      <c r="AF732" s="308"/>
    </row>
    <row r="733" spans="1:32" ht="14.25" customHeight="1">
      <c r="A733" s="69" t="s">
        <v>829</v>
      </c>
      <c r="B733" s="69">
        <v>77</v>
      </c>
      <c r="C733" s="69">
        <v>11</v>
      </c>
      <c r="D733" s="69" t="str">
        <f t="shared" si="14"/>
        <v>N.77.11</v>
      </c>
      <c r="E733" s="7" t="s">
        <v>830</v>
      </c>
      <c r="F733" s="69" t="s">
        <v>222</v>
      </c>
      <c r="G733" s="73" t="s">
        <v>694</v>
      </c>
      <c r="H733" s="14">
        <v>6</v>
      </c>
      <c r="I733" s="14">
        <v>3</v>
      </c>
      <c r="J733" s="69" t="str">
        <f t="shared" ref="J733:J739" si="31">CONCATENATE(H733,".",I733,".")</f>
        <v>6.3.</v>
      </c>
      <c r="K733" s="74" t="s">
        <v>695</v>
      </c>
      <c r="L733" s="15" t="s">
        <v>10</v>
      </c>
      <c r="AA733" s="308"/>
      <c r="AB733" s="308"/>
      <c r="AC733" s="308"/>
      <c r="AD733" s="308"/>
      <c r="AE733" s="308"/>
      <c r="AF733" s="308"/>
    </row>
    <row r="734" spans="1:32" ht="14.25" customHeight="1">
      <c r="A734" s="69" t="s">
        <v>829</v>
      </c>
      <c r="B734" s="69">
        <v>77</v>
      </c>
      <c r="C734" s="69">
        <v>11</v>
      </c>
      <c r="D734" s="69" t="str">
        <f t="shared" si="14"/>
        <v>N.77.11</v>
      </c>
      <c r="E734" s="7" t="s">
        <v>830</v>
      </c>
      <c r="F734" s="69" t="s">
        <v>222</v>
      </c>
      <c r="G734" s="73" t="s">
        <v>831</v>
      </c>
      <c r="H734" s="14">
        <v>6</v>
      </c>
      <c r="I734" s="14">
        <v>4</v>
      </c>
      <c r="J734" s="69" t="str">
        <f t="shared" si="31"/>
        <v>6.4.</v>
      </c>
      <c r="K734" s="74" t="s">
        <v>832</v>
      </c>
      <c r="L734" s="15" t="s">
        <v>10</v>
      </c>
      <c r="AA734" s="308"/>
      <c r="AB734" s="308"/>
      <c r="AC734" s="308"/>
      <c r="AD734" s="308"/>
      <c r="AE734" s="308"/>
      <c r="AF734" s="308"/>
    </row>
    <row r="735" spans="1:32" ht="14.25" customHeight="1">
      <c r="A735" s="69" t="s">
        <v>829</v>
      </c>
      <c r="B735" s="69">
        <v>77</v>
      </c>
      <c r="C735" s="69">
        <v>11</v>
      </c>
      <c r="D735" s="69" t="str">
        <f t="shared" si="14"/>
        <v>N.77.11</v>
      </c>
      <c r="E735" s="7" t="s">
        <v>830</v>
      </c>
      <c r="F735" s="69" t="s">
        <v>222</v>
      </c>
      <c r="G735" s="73" t="s">
        <v>833</v>
      </c>
      <c r="H735" s="14">
        <v>6</v>
      </c>
      <c r="I735" s="14">
        <v>5</v>
      </c>
      <c r="J735" s="69" t="str">
        <f t="shared" si="31"/>
        <v>6.5.</v>
      </c>
      <c r="K735" s="74" t="s">
        <v>698</v>
      </c>
      <c r="L735" s="15" t="s">
        <v>10</v>
      </c>
      <c r="AA735" s="308"/>
      <c r="AB735" s="308"/>
      <c r="AC735" s="308"/>
      <c r="AD735" s="308"/>
      <c r="AE735" s="308"/>
      <c r="AF735" s="308"/>
    </row>
    <row r="736" spans="1:32" ht="14.25" customHeight="1">
      <c r="A736" s="69" t="s">
        <v>829</v>
      </c>
      <c r="B736" s="69">
        <v>77</v>
      </c>
      <c r="C736" s="69">
        <v>12</v>
      </c>
      <c r="D736" s="69" t="str">
        <f t="shared" si="14"/>
        <v>N.77.12</v>
      </c>
      <c r="E736" s="7" t="s">
        <v>834</v>
      </c>
      <c r="F736" s="69" t="s">
        <v>222</v>
      </c>
      <c r="G736" s="73" t="s">
        <v>702</v>
      </c>
      <c r="H736" s="14">
        <v>6</v>
      </c>
      <c r="I736" s="14">
        <v>6</v>
      </c>
      <c r="J736" s="69" t="str">
        <f t="shared" si="31"/>
        <v>6.6.</v>
      </c>
      <c r="K736" s="74" t="s">
        <v>703</v>
      </c>
      <c r="L736" s="15" t="s">
        <v>10</v>
      </c>
      <c r="AA736" s="308"/>
      <c r="AB736" s="308"/>
      <c r="AC736" s="308"/>
      <c r="AD736" s="308"/>
      <c r="AE736" s="308"/>
      <c r="AF736" s="308"/>
    </row>
    <row r="737" spans="1:32" ht="14.25" customHeight="1">
      <c r="A737" s="69" t="s">
        <v>829</v>
      </c>
      <c r="B737" s="69">
        <v>77</v>
      </c>
      <c r="C737" s="69">
        <v>21</v>
      </c>
      <c r="D737" s="69" t="str">
        <f t="shared" si="14"/>
        <v>N.77.21</v>
      </c>
      <c r="E737" s="7" t="s">
        <v>835</v>
      </c>
      <c r="F737" s="69" t="s">
        <v>222</v>
      </c>
      <c r="G737" s="73" t="s">
        <v>831</v>
      </c>
      <c r="H737" s="14">
        <v>6</v>
      </c>
      <c r="I737" s="14">
        <v>4</v>
      </c>
      <c r="J737" s="69" t="str">
        <f t="shared" si="31"/>
        <v>6.4.</v>
      </c>
      <c r="K737" s="74" t="s">
        <v>832</v>
      </c>
      <c r="L737" s="15" t="s">
        <v>10</v>
      </c>
      <c r="AA737" s="308"/>
      <c r="AB737" s="308"/>
      <c r="AC737" s="308"/>
      <c r="AD737" s="308"/>
      <c r="AE737" s="308"/>
      <c r="AF737" s="308"/>
    </row>
    <row r="738" spans="1:32" ht="14.25" customHeight="1">
      <c r="A738" s="69" t="s">
        <v>829</v>
      </c>
      <c r="B738" s="69">
        <v>77</v>
      </c>
      <c r="C738" s="69">
        <v>21</v>
      </c>
      <c r="D738" s="69" t="str">
        <f t="shared" si="14"/>
        <v>N.77.21</v>
      </c>
      <c r="E738" s="7" t="s">
        <v>835</v>
      </c>
      <c r="F738" s="69" t="s">
        <v>222</v>
      </c>
      <c r="G738" s="73" t="s">
        <v>707</v>
      </c>
      <c r="H738" s="14">
        <v>6</v>
      </c>
      <c r="I738" s="14">
        <v>11</v>
      </c>
      <c r="J738" s="69" t="str">
        <f t="shared" si="31"/>
        <v>6.11.</v>
      </c>
      <c r="K738" s="74" t="s">
        <v>708</v>
      </c>
      <c r="L738" s="15" t="s">
        <v>10</v>
      </c>
      <c r="AA738" s="308"/>
      <c r="AB738" s="308"/>
      <c r="AC738" s="308"/>
      <c r="AD738" s="308"/>
      <c r="AE738" s="308"/>
      <c r="AF738" s="308"/>
    </row>
    <row r="739" spans="1:32" ht="14.25" customHeight="1">
      <c r="A739" s="69" t="s">
        <v>829</v>
      </c>
      <c r="B739" s="69">
        <v>77</v>
      </c>
      <c r="C739" s="69">
        <v>21</v>
      </c>
      <c r="D739" s="69" t="str">
        <f t="shared" si="14"/>
        <v>N.77.21</v>
      </c>
      <c r="E739" s="7" t="s">
        <v>835</v>
      </c>
      <c r="F739" s="69" t="s">
        <v>222</v>
      </c>
      <c r="G739" s="73" t="s">
        <v>445</v>
      </c>
      <c r="H739" s="14">
        <v>6</v>
      </c>
      <c r="I739" s="14">
        <v>12</v>
      </c>
      <c r="J739" s="69" t="str">
        <f t="shared" si="31"/>
        <v>6.12.</v>
      </c>
      <c r="K739" s="74" t="s">
        <v>446</v>
      </c>
      <c r="L739" s="15" t="s">
        <v>10</v>
      </c>
      <c r="AA739" s="308"/>
      <c r="AB739" s="308"/>
      <c r="AC739" s="308"/>
      <c r="AD739" s="308"/>
      <c r="AE739" s="308"/>
      <c r="AF739" s="308"/>
    </row>
    <row r="740" spans="1:32" ht="14.25" customHeight="1">
      <c r="A740" s="69" t="s">
        <v>829</v>
      </c>
      <c r="B740" s="71">
        <v>77</v>
      </c>
      <c r="C740" s="71">
        <v>22</v>
      </c>
      <c r="D740" s="69" t="str">
        <f t="shared" si="14"/>
        <v>N.77.22</v>
      </c>
      <c r="E740" s="78" t="s">
        <v>836</v>
      </c>
      <c r="F740" s="69" t="s">
        <v>88</v>
      </c>
      <c r="G740" s="72"/>
      <c r="H740" s="72"/>
      <c r="I740" s="72"/>
      <c r="J740" s="70"/>
      <c r="K740" s="72"/>
      <c r="L740" s="7"/>
      <c r="M740" s="307"/>
      <c r="N740" s="307"/>
      <c r="O740" s="307"/>
      <c r="P740" s="307"/>
      <c r="Q740" s="307"/>
      <c r="R740" s="307"/>
      <c r="S740" s="307"/>
      <c r="T740" s="307"/>
      <c r="U740" s="307"/>
      <c r="V740" s="307"/>
      <c r="W740" s="307"/>
      <c r="X740" s="307"/>
      <c r="Y740" s="307"/>
      <c r="Z740" s="307"/>
      <c r="AA740" s="308"/>
      <c r="AB740" s="308"/>
      <c r="AC740" s="308"/>
      <c r="AD740" s="308"/>
      <c r="AE740" s="308"/>
      <c r="AF740" s="308"/>
    </row>
    <row r="741" spans="1:32" ht="14.25" customHeight="1">
      <c r="A741" s="69" t="s">
        <v>829</v>
      </c>
      <c r="B741" s="71">
        <v>77</v>
      </c>
      <c r="C741" s="71">
        <v>29</v>
      </c>
      <c r="D741" s="69" t="str">
        <f t="shared" si="14"/>
        <v>N.77.29</v>
      </c>
      <c r="E741" s="78" t="s">
        <v>837</v>
      </c>
      <c r="F741" s="69" t="s">
        <v>88</v>
      </c>
      <c r="G741" s="72"/>
      <c r="H741" s="72"/>
      <c r="I741" s="72"/>
      <c r="J741" s="70"/>
      <c r="K741" s="72"/>
      <c r="L741" s="7"/>
      <c r="M741" s="307"/>
      <c r="N741" s="307"/>
      <c r="O741" s="307"/>
      <c r="P741" s="307"/>
      <c r="Q741" s="307"/>
      <c r="R741" s="307"/>
      <c r="S741" s="307"/>
      <c r="T741" s="307"/>
      <c r="U741" s="307"/>
      <c r="V741" s="307"/>
      <c r="W741" s="307"/>
      <c r="X741" s="307"/>
      <c r="Y741" s="307"/>
      <c r="Z741" s="307"/>
      <c r="AA741" s="308"/>
      <c r="AB741" s="308"/>
      <c r="AC741" s="308"/>
      <c r="AD741" s="308"/>
      <c r="AE741" s="308"/>
      <c r="AF741" s="308"/>
    </row>
    <row r="742" spans="1:32" ht="14.25" customHeight="1">
      <c r="A742" s="69" t="s">
        <v>829</v>
      </c>
      <c r="B742" s="71">
        <v>77</v>
      </c>
      <c r="C742" s="71">
        <v>31</v>
      </c>
      <c r="D742" s="69" t="str">
        <f t="shared" si="14"/>
        <v>N.77.31</v>
      </c>
      <c r="E742" s="78" t="s">
        <v>838</v>
      </c>
      <c r="F742" s="69" t="s">
        <v>88</v>
      </c>
      <c r="G742" s="72"/>
      <c r="H742" s="72"/>
      <c r="I742" s="72"/>
      <c r="J742" s="70"/>
      <c r="K742" s="72"/>
      <c r="L742" s="7"/>
      <c r="M742" s="307"/>
      <c r="N742" s="307"/>
      <c r="O742" s="307"/>
      <c r="P742" s="307"/>
      <c r="Q742" s="307"/>
      <c r="R742" s="307"/>
      <c r="S742" s="307"/>
      <c r="T742" s="307"/>
      <c r="U742" s="307"/>
      <c r="V742" s="307"/>
      <c r="W742" s="307"/>
      <c r="X742" s="307"/>
      <c r="Y742" s="307"/>
      <c r="Z742" s="307"/>
      <c r="AA742" s="308"/>
      <c r="AB742" s="308"/>
      <c r="AC742" s="308"/>
      <c r="AD742" s="308"/>
      <c r="AE742" s="308"/>
      <c r="AF742" s="308"/>
    </row>
    <row r="743" spans="1:32" ht="14.25" customHeight="1">
      <c r="A743" s="69" t="s">
        <v>829</v>
      </c>
      <c r="B743" s="71">
        <v>77</v>
      </c>
      <c r="C743" s="71">
        <v>32</v>
      </c>
      <c r="D743" s="69" t="str">
        <f t="shared" si="14"/>
        <v>N.77.32</v>
      </c>
      <c r="E743" s="78" t="s">
        <v>839</v>
      </c>
      <c r="F743" s="69" t="s">
        <v>88</v>
      </c>
      <c r="G743" s="72"/>
      <c r="H743" s="72"/>
      <c r="I743" s="72"/>
      <c r="J743" s="70"/>
      <c r="K743" s="72"/>
      <c r="L743" s="7"/>
      <c r="M743" s="307"/>
      <c r="N743" s="307"/>
      <c r="O743" s="307"/>
      <c r="P743" s="307"/>
      <c r="Q743" s="307"/>
      <c r="R743" s="307"/>
      <c r="S743" s="307"/>
      <c r="T743" s="307"/>
      <c r="U743" s="307"/>
      <c r="V743" s="307"/>
      <c r="W743" s="307"/>
      <c r="X743" s="307"/>
      <c r="Y743" s="307"/>
      <c r="Z743" s="307"/>
      <c r="AA743" s="308"/>
      <c r="AB743" s="308"/>
      <c r="AC743" s="308"/>
      <c r="AD743" s="308"/>
      <c r="AE743" s="308"/>
      <c r="AF743" s="308"/>
    </row>
    <row r="744" spans="1:32" ht="14.25" customHeight="1">
      <c r="A744" s="69" t="s">
        <v>829</v>
      </c>
      <c r="B744" s="71">
        <v>77</v>
      </c>
      <c r="C744" s="71">
        <v>33</v>
      </c>
      <c r="D744" s="69" t="str">
        <f t="shared" si="14"/>
        <v>N.77.33</v>
      </c>
      <c r="E744" s="78" t="s">
        <v>840</v>
      </c>
      <c r="F744" s="69" t="s">
        <v>88</v>
      </c>
      <c r="G744" s="72"/>
      <c r="H744" s="72"/>
      <c r="I744" s="72"/>
      <c r="J744" s="70"/>
      <c r="K744" s="72"/>
      <c r="L744" s="7"/>
      <c r="M744" s="307"/>
      <c r="N744" s="307"/>
      <c r="O744" s="307"/>
      <c r="P744" s="307"/>
      <c r="Q744" s="307"/>
      <c r="R744" s="307"/>
      <c r="S744" s="307"/>
      <c r="T744" s="307"/>
      <c r="U744" s="307"/>
      <c r="V744" s="307"/>
      <c r="W744" s="307"/>
      <c r="X744" s="307"/>
      <c r="Y744" s="307"/>
      <c r="Z744" s="307"/>
      <c r="AA744" s="308"/>
      <c r="AB744" s="308"/>
      <c r="AC744" s="308"/>
      <c r="AD744" s="308"/>
      <c r="AE744" s="308"/>
      <c r="AF744" s="308"/>
    </row>
    <row r="745" spans="1:32" ht="14.25" customHeight="1">
      <c r="A745" s="69" t="s">
        <v>829</v>
      </c>
      <c r="B745" s="69">
        <v>77</v>
      </c>
      <c r="C745" s="69">
        <v>34</v>
      </c>
      <c r="D745" s="69" t="str">
        <f t="shared" si="14"/>
        <v>N.77.34</v>
      </c>
      <c r="E745" s="7" t="s">
        <v>841</v>
      </c>
      <c r="F745" s="69" t="s">
        <v>222</v>
      </c>
      <c r="G745" s="73" t="s">
        <v>710</v>
      </c>
      <c r="H745" s="14">
        <v>6</v>
      </c>
      <c r="I745" s="14">
        <v>10</v>
      </c>
      <c r="J745" s="69" t="str">
        <f t="shared" ref="J745:J747" si="32">CONCATENATE(H745,".",I745,".")</f>
        <v>6.10.</v>
      </c>
      <c r="K745" s="74" t="s">
        <v>711</v>
      </c>
      <c r="L745" s="15" t="s">
        <v>10</v>
      </c>
      <c r="AA745" s="308"/>
      <c r="AB745" s="308"/>
      <c r="AC745" s="308"/>
      <c r="AD745" s="308"/>
      <c r="AE745" s="308"/>
      <c r="AF745" s="308"/>
    </row>
    <row r="746" spans="1:32" ht="14.25" customHeight="1">
      <c r="A746" s="69" t="s">
        <v>829</v>
      </c>
      <c r="B746" s="69">
        <v>77</v>
      </c>
      <c r="C746" s="69">
        <v>34</v>
      </c>
      <c r="D746" s="69" t="str">
        <f t="shared" si="14"/>
        <v>N.77.34</v>
      </c>
      <c r="E746" s="7" t="s">
        <v>841</v>
      </c>
      <c r="F746" s="69" t="s">
        <v>222</v>
      </c>
      <c r="G746" s="73" t="s">
        <v>707</v>
      </c>
      <c r="H746" s="14">
        <v>6</v>
      </c>
      <c r="I746" s="14">
        <v>11</v>
      </c>
      <c r="J746" s="69" t="str">
        <f t="shared" si="32"/>
        <v>6.11.</v>
      </c>
      <c r="K746" s="74" t="s">
        <v>708</v>
      </c>
      <c r="L746" s="15" t="s">
        <v>10</v>
      </c>
      <c r="AA746" s="308"/>
      <c r="AB746" s="308"/>
      <c r="AC746" s="308"/>
      <c r="AD746" s="308"/>
      <c r="AE746" s="308"/>
      <c r="AF746" s="308"/>
    </row>
    <row r="747" spans="1:32" ht="14.25" customHeight="1">
      <c r="A747" s="69" t="s">
        <v>829</v>
      </c>
      <c r="B747" s="69">
        <v>77</v>
      </c>
      <c r="C747" s="69">
        <v>34</v>
      </c>
      <c r="D747" s="69" t="str">
        <f t="shared" si="14"/>
        <v>N.77.34</v>
      </c>
      <c r="E747" s="7" t="s">
        <v>841</v>
      </c>
      <c r="F747" s="69" t="s">
        <v>222</v>
      </c>
      <c r="G747" s="73" t="s">
        <v>445</v>
      </c>
      <c r="H747" s="14">
        <v>6</v>
      </c>
      <c r="I747" s="14">
        <v>12</v>
      </c>
      <c r="J747" s="69" t="str">
        <f t="shared" si="32"/>
        <v>6.12.</v>
      </c>
      <c r="K747" s="74" t="s">
        <v>446</v>
      </c>
      <c r="L747" s="15" t="s">
        <v>10</v>
      </c>
      <c r="AA747" s="308"/>
      <c r="AB747" s="308"/>
      <c r="AC747" s="308"/>
      <c r="AD747" s="308"/>
      <c r="AE747" s="308"/>
      <c r="AF747" s="308"/>
    </row>
    <row r="748" spans="1:32" ht="14.25" customHeight="1">
      <c r="A748" s="69" t="s">
        <v>829</v>
      </c>
      <c r="B748" s="71">
        <v>77</v>
      </c>
      <c r="C748" s="71">
        <v>35</v>
      </c>
      <c r="D748" s="69" t="str">
        <f t="shared" si="14"/>
        <v>N.77.35</v>
      </c>
      <c r="E748" s="78" t="s">
        <v>842</v>
      </c>
      <c r="F748" s="69" t="s">
        <v>88</v>
      </c>
      <c r="G748" s="72"/>
      <c r="H748" s="72"/>
      <c r="I748" s="72"/>
      <c r="J748" s="70"/>
      <c r="K748" s="72"/>
      <c r="L748" s="7"/>
      <c r="M748" s="307"/>
      <c r="N748" s="307"/>
      <c r="O748" s="307"/>
      <c r="P748" s="307"/>
      <c r="Q748" s="307"/>
      <c r="R748" s="307"/>
      <c r="S748" s="307"/>
      <c r="T748" s="307"/>
      <c r="U748" s="307"/>
      <c r="V748" s="307"/>
      <c r="W748" s="307"/>
      <c r="X748" s="307"/>
      <c r="Y748" s="307"/>
      <c r="Z748" s="307"/>
      <c r="AA748" s="308"/>
      <c r="AB748" s="308"/>
      <c r="AC748" s="308"/>
      <c r="AD748" s="308"/>
      <c r="AE748" s="308"/>
      <c r="AF748" s="308"/>
    </row>
    <row r="749" spans="1:32" ht="14.25" customHeight="1">
      <c r="A749" s="69" t="s">
        <v>829</v>
      </c>
      <c r="B749" s="69">
        <v>77</v>
      </c>
      <c r="C749" s="69">
        <v>39</v>
      </c>
      <c r="D749" s="69" t="str">
        <f t="shared" si="14"/>
        <v>N.77.39</v>
      </c>
      <c r="E749" s="7" t="s">
        <v>843</v>
      </c>
      <c r="F749" s="69" t="s">
        <v>222</v>
      </c>
      <c r="G749" s="73" t="s">
        <v>844</v>
      </c>
      <c r="H749" s="14">
        <v>6</v>
      </c>
      <c r="I749" s="14">
        <v>1</v>
      </c>
      <c r="J749" s="69" t="str">
        <f t="shared" ref="J749:J751" si="33">CONCATENATE(H749,".",I749,".")</f>
        <v>6.1.</v>
      </c>
      <c r="K749" s="74" t="s">
        <v>689</v>
      </c>
      <c r="L749" s="15" t="s">
        <v>10</v>
      </c>
      <c r="AA749" s="308"/>
      <c r="AB749" s="308"/>
      <c r="AC749" s="308"/>
      <c r="AD749" s="308"/>
      <c r="AE749" s="308"/>
      <c r="AF749" s="308"/>
    </row>
    <row r="750" spans="1:32" ht="14.25" customHeight="1">
      <c r="A750" s="69" t="s">
        <v>829</v>
      </c>
      <c r="B750" s="69">
        <v>77</v>
      </c>
      <c r="C750" s="69">
        <v>39</v>
      </c>
      <c r="D750" s="69" t="str">
        <f t="shared" si="14"/>
        <v>N.77.39</v>
      </c>
      <c r="E750" s="7" t="s">
        <v>843</v>
      </c>
      <c r="F750" s="69" t="s">
        <v>222</v>
      </c>
      <c r="G750" s="73" t="s">
        <v>691</v>
      </c>
      <c r="H750" s="14">
        <v>6</v>
      </c>
      <c r="I750" s="14">
        <v>2</v>
      </c>
      <c r="J750" s="69" t="str">
        <f t="shared" si="33"/>
        <v>6.2.</v>
      </c>
      <c r="K750" s="74" t="s">
        <v>692</v>
      </c>
      <c r="L750" s="15" t="s">
        <v>10</v>
      </c>
      <c r="AA750" s="308"/>
      <c r="AB750" s="308"/>
      <c r="AC750" s="308"/>
      <c r="AD750" s="308"/>
      <c r="AE750" s="308"/>
      <c r="AF750" s="308"/>
    </row>
    <row r="751" spans="1:32" ht="14.25" customHeight="1">
      <c r="A751" s="69" t="s">
        <v>829</v>
      </c>
      <c r="B751" s="69">
        <v>77</v>
      </c>
      <c r="C751" s="69">
        <v>39</v>
      </c>
      <c r="D751" s="69" t="str">
        <f t="shared" si="14"/>
        <v>N.77.39</v>
      </c>
      <c r="E751" s="7" t="s">
        <v>843</v>
      </c>
      <c r="F751" s="69" t="s">
        <v>222</v>
      </c>
      <c r="G751" s="73" t="s">
        <v>694</v>
      </c>
      <c r="H751" s="14">
        <v>6</v>
      </c>
      <c r="I751" s="14">
        <v>3</v>
      </c>
      <c r="J751" s="69" t="str">
        <f t="shared" si="33"/>
        <v>6.3.</v>
      </c>
      <c r="K751" s="74" t="s">
        <v>695</v>
      </c>
      <c r="L751" s="15" t="s">
        <v>10</v>
      </c>
      <c r="AA751" s="308"/>
      <c r="AB751" s="308"/>
      <c r="AC751" s="308"/>
      <c r="AD751" s="308"/>
      <c r="AE751" s="308"/>
      <c r="AF751" s="308"/>
    </row>
    <row r="752" spans="1:32" ht="14.25" customHeight="1">
      <c r="A752" s="69" t="s">
        <v>829</v>
      </c>
      <c r="B752" s="71">
        <v>77</v>
      </c>
      <c r="C752" s="71">
        <v>40</v>
      </c>
      <c r="D752" s="69" t="str">
        <f t="shared" si="14"/>
        <v>N.77.40</v>
      </c>
      <c r="E752" s="78" t="s">
        <v>845</v>
      </c>
      <c r="F752" s="69" t="s">
        <v>88</v>
      </c>
      <c r="G752" s="72"/>
      <c r="H752" s="72"/>
      <c r="I752" s="72"/>
      <c r="J752" s="70"/>
      <c r="K752" s="72"/>
      <c r="L752" s="7"/>
      <c r="M752" s="307"/>
      <c r="N752" s="307"/>
      <c r="O752" s="307"/>
      <c r="P752" s="307"/>
      <c r="Q752" s="307"/>
      <c r="R752" s="307"/>
      <c r="S752" s="307"/>
      <c r="T752" s="307"/>
      <c r="U752" s="307"/>
      <c r="V752" s="307"/>
      <c r="W752" s="307"/>
      <c r="X752" s="307"/>
      <c r="Y752" s="307"/>
      <c r="Z752" s="307"/>
      <c r="AA752" s="308"/>
      <c r="AB752" s="308"/>
      <c r="AC752" s="308"/>
      <c r="AD752" s="308"/>
      <c r="AE752" s="308"/>
      <c r="AF752" s="308"/>
    </row>
    <row r="753" spans="1:32" ht="14.25" customHeight="1">
      <c r="A753" s="69" t="s">
        <v>829</v>
      </c>
      <c r="B753" s="71">
        <v>79</v>
      </c>
      <c r="C753" s="71">
        <v>10</v>
      </c>
      <c r="D753" s="69" t="str">
        <f t="shared" si="14"/>
        <v>N.79.10</v>
      </c>
      <c r="E753" s="78" t="s">
        <v>846</v>
      </c>
      <c r="F753" s="69" t="s">
        <v>88</v>
      </c>
      <c r="G753" s="72"/>
      <c r="H753" s="72"/>
      <c r="I753" s="72"/>
      <c r="J753" s="70"/>
      <c r="K753" s="72"/>
      <c r="L753" s="7"/>
      <c r="M753" s="307"/>
      <c r="N753" s="307"/>
      <c r="O753" s="307"/>
      <c r="P753" s="307"/>
      <c r="Q753" s="307"/>
      <c r="R753" s="307"/>
      <c r="S753" s="307"/>
      <c r="T753" s="307"/>
      <c r="U753" s="307"/>
      <c r="V753" s="307"/>
      <c r="W753" s="307"/>
      <c r="X753" s="307"/>
      <c r="Y753" s="307"/>
      <c r="Z753" s="307"/>
      <c r="AA753" s="308"/>
      <c r="AB753" s="308"/>
      <c r="AC753" s="308"/>
      <c r="AD753" s="308"/>
      <c r="AE753" s="308"/>
      <c r="AF753" s="308"/>
    </row>
    <row r="754" spans="1:32" ht="14.25" customHeight="1">
      <c r="A754" s="69" t="s">
        <v>829</v>
      </c>
      <c r="B754" s="71">
        <v>79</v>
      </c>
      <c r="C754" s="71">
        <v>11</v>
      </c>
      <c r="D754" s="69" t="str">
        <f t="shared" si="14"/>
        <v>N.79.11</v>
      </c>
      <c r="E754" s="78" t="s">
        <v>847</v>
      </c>
      <c r="F754" s="69" t="s">
        <v>88</v>
      </c>
      <c r="G754" s="72"/>
      <c r="H754" s="72"/>
      <c r="I754" s="72"/>
      <c r="J754" s="70"/>
      <c r="K754" s="72"/>
      <c r="L754" s="7"/>
      <c r="M754" s="307"/>
      <c r="N754" s="307"/>
      <c r="O754" s="307"/>
      <c r="P754" s="307"/>
      <c r="Q754" s="307"/>
      <c r="R754" s="307"/>
      <c r="S754" s="307"/>
      <c r="T754" s="307"/>
      <c r="U754" s="307"/>
      <c r="V754" s="307"/>
      <c r="W754" s="307"/>
      <c r="X754" s="307"/>
      <c r="Y754" s="307"/>
      <c r="Z754" s="307"/>
      <c r="AA754" s="308"/>
      <c r="AB754" s="308"/>
      <c r="AC754" s="308"/>
      <c r="AD754" s="308"/>
      <c r="AE754" s="308"/>
      <c r="AF754" s="308"/>
    </row>
    <row r="755" spans="1:32" ht="14.25" customHeight="1">
      <c r="A755" s="69" t="s">
        <v>829</v>
      </c>
      <c r="B755" s="71">
        <v>79</v>
      </c>
      <c r="C755" s="71">
        <v>12</v>
      </c>
      <c r="D755" s="69" t="str">
        <f t="shared" si="14"/>
        <v>N.79.12</v>
      </c>
      <c r="E755" s="78" t="s">
        <v>848</v>
      </c>
      <c r="F755" s="69" t="s">
        <v>88</v>
      </c>
      <c r="G755" s="72"/>
      <c r="H755" s="72"/>
      <c r="I755" s="72"/>
      <c r="J755" s="70"/>
      <c r="K755" s="72"/>
      <c r="L755" s="7"/>
      <c r="M755" s="307"/>
      <c r="N755" s="307"/>
      <c r="O755" s="307"/>
      <c r="P755" s="307"/>
      <c r="Q755" s="307"/>
      <c r="R755" s="307"/>
      <c r="S755" s="307"/>
      <c r="T755" s="307"/>
      <c r="U755" s="307"/>
      <c r="V755" s="307"/>
      <c r="W755" s="307"/>
      <c r="X755" s="307"/>
      <c r="Y755" s="307"/>
      <c r="Z755" s="307"/>
      <c r="AA755" s="308"/>
      <c r="AB755" s="308"/>
      <c r="AC755" s="308"/>
      <c r="AD755" s="308"/>
      <c r="AE755" s="308"/>
      <c r="AF755" s="308"/>
    </row>
    <row r="756" spans="1:32" ht="14.25" customHeight="1">
      <c r="A756" s="69" t="s">
        <v>829</v>
      </c>
      <c r="B756" s="71">
        <v>79</v>
      </c>
      <c r="C756" s="71">
        <v>20</v>
      </c>
      <c r="D756" s="69" t="str">
        <f t="shared" si="14"/>
        <v>N.79.20</v>
      </c>
      <c r="E756" s="78" t="s">
        <v>849</v>
      </c>
      <c r="F756" s="69" t="s">
        <v>88</v>
      </c>
      <c r="G756" s="72"/>
      <c r="H756" s="72"/>
      <c r="I756" s="72"/>
      <c r="J756" s="70"/>
      <c r="K756" s="72"/>
      <c r="L756" s="7"/>
      <c r="M756" s="307"/>
      <c r="N756" s="307"/>
      <c r="O756" s="307"/>
      <c r="P756" s="307"/>
      <c r="Q756" s="307"/>
      <c r="R756" s="307"/>
      <c r="S756" s="307"/>
      <c r="T756" s="307"/>
      <c r="U756" s="307"/>
      <c r="V756" s="307"/>
      <c r="W756" s="307"/>
      <c r="X756" s="307"/>
      <c r="Y756" s="307"/>
      <c r="Z756" s="307"/>
      <c r="AA756" s="308"/>
      <c r="AB756" s="308"/>
      <c r="AC756" s="308"/>
      <c r="AD756" s="308"/>
      <c r="AE756" s="308"/>
      <c r="AF756" s="308"/>
    </row>
    <row r="757" spans="1:32" ht="14.25" customHeight="1">
      <c r="A757" s="69" t="s">
        <v>829</v>
      </c>
      <c r="B757" s="71">
        <v>79</v>
      </c>
      <c r="C757" s="71">
        <v>30</v>
      </c>
      <c r="D757" s="69" t="str">
        <f t="shared" si="14"/>
        <v>N.79.30</v>
      </c>
      <c r="E757" s="78" t="s">
        <v>850</v>
      </c>
      <c r="F757" s="69" t="s">
        <v>88</v>
      </c>
      <c r="G757" s="72"/>
      <c r="H757" s="72"/>
      <c r="I757" s="72"/>
      <c r="J757" s="70"/>
      <c r="K757" s="72"/>
      <c r="L757" s="7"/>
      <c r="M757" s="307"/>
      <c r="N757" s="307"/>
      <c r="O757" s="307"/>
      <c r="P757" s="307"/>
      <c r="Q757" s="307"/>
      <c r="R757" s="307"/>
      <c r="S757" s="307"/>
      <c r="T757" s="307"/>
      <c r="U757" s="307"/>
      <c r="V757" s="307"/>
      <c r="W757" s="307"/>
      <c r="X757" s="307"/>
      <c r="Y757" s="307"/>
      <c r="Z757" s="307"/>
      <c r="AA757" s="308"/>
      <c r="AB757" s="308"/>
      <c r="AC757" s="308"/>
      <c r="AD757" s="308"/>
      <c r="AE757" s="308"/>
      <c r="AF757" s="308"/>
    </row>
    <row r="758" spans="1:32" ht="14.25" customHeight="1">
      <c r="A758" s="69" t="s">
        <v>829</v>
      </c>
      <c r="B758" s="71">
        <v>79</v>
      </c>
      <c r="C758" s="71">
        <v>90</v>
      </c>
      <c r="D758" s="69" t="str">
        <f t="shared" si="14"/>
        <v>N.79.90</v>
      </c>
      <c r="E758" s="78" t="s">
        <v>851</v>
      </c>
      <c r="F758" s="69" t="s">
        <v>88</v>
      </c>
      <c r="G758" s="72"/>
      <c r="H758" s="72"/>
      <c r="I758" s="72"/>
      <c r="J758" s="70"/>
      <c r="K758" s="72"/>
      <c r="L758" s="7"/>
      <c r="M758" s="307"/>
      <c r="N758" s="307"/>
      <c r="O758" s="307"/>
      <c r="P758" s="307"/>
      <c r="Q758" s="307"/>
      <c r="R758" s="307"/>
      <c r="S758" s="307"/>
      <c r="T758" s="307"/>
      <c r="U758" s="307"/>
      <c r="V758" s="307"/>
      <c r="W758" s="307"/>
      <c r="X758" s="307"/>
      <c r="Y758" s="307"/>
      <c r="Z758" s="307"/>
      <c r="AA758" s="308"/>
      <c r="AB758" s="308"/>
      <c r="AC758" s="308"/>
      <c r="AD758" s="308"/>
      <c r="AE758" s="308"/>
      <c r="AF758" s="308"/>
    </row>
    <row r="759" spans="1:32" ht="14.25" customHeight="1">
      <c r="A759" s="69" t="s">
        <v>829</v>
      </c>
      <c r="B759" s="71">
        <v>80</v>
      </c>
      <c r="C759" s="71">
        <v>10</v>
      </c>
      <c r="D759" s="69" t="str">
        <f t="shared" si="14"/>
        <v>N.80.10</v>
      </c>
      <c r="E759" s="78" t="s">
        <v>852</v>
      </c>
      <c r="F759" s="69" t="s">
        <v>88</v>
      </c>
      <c r="G759" s="72"/>
      <c r="H759" s="72"/>
      <c r="I759" s="72"/>
      <c r="J759" s="70"/>
      <c r="K759" s="72"/>
      <c r="L759" s="7"/>
      <c r="M759" s="307"/>
      <c r="N759" s="307"/>
      <c r="O759" s="307"/>
      <c r="P759" s="307"/>
      <c r="Q759" s="307"/>
      <c r="R759" s="307"/>
      <c r="S759" s="307"/>
      <c r="T759" s="307"/>
      <c r="U759" s="307"/>
      <c r="V759" s="307"/>
      <c r="W759" s="307"/>
      <c r="X759" s="307"/>
      <c r="Y759" s="307"/>
      <c r="Z759" s="307"/>
      <c r="AA759" s="308"/>
      <c r="AB759" s="308"/>
      <c r="AC759" s="308"/>
      <c r="AD759" s="308"/>
      <c r="AE759" s="308"/>
      <c r="AF759" s="308"/>
    </row>
    <row r="760" spans="1:32" ht="14.25" customHeight="1">
      <c r="A760" s="69" t="s">
        <v>829</v>
      </c>
      <c r="B760" s="71">
        <v>80</v>
      </c>
      <c r="C760" s="71">
        <v>20</v>
      </c>
      <c r="D760" s="69" t="str">
        <f t="shared" si="14"/>
        <v>N.80.20</v>
      </c>
      <c r="E760" s="78" t="s">
        <v>853</v>
      </c>
      <c r="F760" s="69" t="s">
        <v>88</v>
      </c>
      <c r="G760" s="72"/>
      <c r="H760" s="72"/>
      <c r="I760" s="72"/>
      <c r="J760" s="70"/>
      <c r="K760" s="72"/>
      <c r="L760" s="7"/>
      <c r="M760" s="307"/>
      <c r="N760" s="307"/>
      <c r="O760" s="307"/>
      <c r="P760" s="307"/>
      <c r="Q760" s="307"/>
      <c r="R760" s="307"/>
      <c r="S760" s="307"/>
      <c r="T760" s="307"/>
      <c r="U760" s="307"/>
      <c r="V760" s="307"/>
      <c r="W760" s="307"/>
      <c r="X760" s="307"/>
      <c r="Y760" s="307"/>
      <c r="Z760" s="307"/>
      <c r="AA760" s="308"/>
      <c r="AB760" s="308"/>
      <c r="AC760" s="308"/>
      <c r="AD760" s="308"/>
      <c r="AE760" s="308"/>
      <c r="AF760" s="308"/>
    </row>
    <row r="761" spans="1:32" ht="14.25" customHeight="1">
      <c r="A761" s="69" t="s">
        <v>829</v>
      </c>
      <c r="B761" s="71">
        <v>80</v>
      </c>
      <c r="C761" s="71">
        <v>30</v>
      </c>
      <c r="D761" s="69" t="str">
        <f t="shared" si="14"/>
        <v>N.80.30</v>
      </c>
      <c r="E761" s="78" t="s">
        <v>854</v>
      </c>
      <c r="F761" s="69" t="s">
        <v>88</v>
      </c>
      <c r="G761" s="72"/>
      <c r="H761" s="72"/>
      <c r="I761" s="72"/>
      <c r="J761" s="70"/>
      <c r="K761" s="72"/>
      <c r="L761" s="7"/>
      <c r="M761" s="307"/>
      <c r="N761" s="307"/>
      <c r="O761" s="307"/>
      <c r="P761" s="307"/>
      <c r="Q761" s="307"/>
      <c r="R761" s="307"/>
      <c r="S761" s="307"/>
      <c r="T761" s="307"/>
      <c r="U761" s="307"/>
      <c r="V761" s="307"/>
      <c r="W761" s="307"/>
      <c r="X761" s="307"/>
      <c r="Y761" s="307"/>
      <c r="Z761" s="307"/>
      <c r="AA761" s="308"/>
      <c r="AB761" s="308"/>
      <c r="AC761" s="308"/>
      <c r="AD761" s="308"/>
      <c r="AE761" s="308"/>
      <c r="AF761" s="308"/>
    </row>
    <row r="762" spans="1:32" ht="14.25" customHeight="1">
      <c r="A762" s="69" t="s">
        <v>829</v>
      </c>
      <c r="B762" s="71">
        <v>81</v>
      </c>
      <c r="C762" s="71">
        <v>10</v>
      </c>
      <c r="D762" s="69" t="str">
        <f t="shared" si="14"/>
        <v>N.81.10</v>
      </c>
      <c r="E762" s="78" t="s">
        <v>855</v>
      </c>
      <c r="F762" s="69" t="s">
        <v>88</v>
      </c>
      <c r="G762" s="72"/>
      <c r="H762" s="72"/>
      <c r="I762" s="72"/>
      <c r="J762" s="70"/>
      <c r="K762" s="72"/>
      <c r="L762" s="7"/>
      <c r="M762" s="307"/>
      <c r="N762" s="307"/>
      <c r="O762" s="307"/>
      <c r="P762" s="307"/>
      <c r="Q762" s="307"/>
      <c r="R762" s="307"/>
      <c r="S762" s="307"/>
      <c r="T762" s="307"/>
      <c r="U762" s="307"/>
      <c r="V762" s="307"/>
      <c r="W762" s="307"/>
      <c r="X762" s="307"/>
      <c r="Y762" s="307"/>
      <c r="Z762" s="307"/>
      <c r="AA762" s="308"/>
      <c r="AB762" s="308"/>
      <c r="AC762" s="308"/>
      <c r="AD762" s="308"/>
      <c r="AE762" s="308"/>
      <c r="AF762" s="308"/>
    </row>
    <row r="763" spans="1:32" ht="14.25" customHeight="1">
      <c r="A763" s="69" t="s">
        <v>829</v>
      </c>
      <c r="B763" s="71">
        <v>81</v>
      </c>
      <c r="C763" s="71">
        <v>21</v>
      </c>
      <c r="D763" s="69" t="str">
        <f t="shared" si="14"/>
        <v>N.81.21</v>
      </c>
      <c r="E763" s="78" t="s">
        <v>856</v>
      </c>
      <c r="F763" s="69" t="s">
        <v>88</v>
      </c>
      <c r="G763" s="72"/>
      <c r="H763" s="72"/>
      <c r="I763" s="72"/>
      <c r="J763" s="70"/>
      <c r="K763" s="72"/>
      <c r="L763" s="7"/>
      <c r="M763" s="307"/>
      <c r="N763" s="307"/>
      <c r="O763" s="307"/>
      <c r="P763" s="307"/>
      <c r="Q763" s="307"/>
      <c r="R763" s="307"/>
      <c r="S763" s="307"/>
      <c r="T763" s="307"/>
      <c r="U763" s="307"/>
      <c r="V763" s="307"/>
      <c r="W763" s="307"/>
      <c r="X763" s="307"/>
      <c r="Y763" s="307"/>
      <c r="Z763" s="307"/>
      <c r="AA763" s="308"/>
      <c r="AB763" s="308"/>
      <c r="AC763" s="308"/>
      <c r="AD763" s="308"/>
      <c r="AE763" s="308"/>
      <c r="AF763" s="308"/>
    </row>
    <row r="764" spans="1:32" ht="14.25" customHeight="1">
      <c r="A764" s="69" t="s">
        <v>829</v>
      </c>
      <c r="B764" s="71">
        <v>81</v>
      </c>
      <c r="C764" s="71">
        <v>22</v>
      </c>
      <c r="D764" s="69" t="str">
        <f t="shared" si="14"/>
        <v>N.81.22</v>
      </c>
      <c r="E764" s="78" t="s">
        <v>857</v>
      </c>
      <c r="F764" s="69" t="s">
        <v>88</v>
      </c>
      <c r="G764" s="72"/>
      <c r="H764" s="72"/>
      <c r="I764" s="72"/>
      <c r="J764" s="70"/>
      <c r="K764" s="72"/>
      <c r="L764" s="7"/>
      <c r="M764" s="307"/>
      <c r="N764" s="307"/>
      <c r="O764" s="307"/>
      <c r="P764" s="307"/>
      <c r="Q764" s="307"/>
      <c r="R764" s="307"/>
      <c r="S764" s="307"/>
      <c r="T764" s="307"/>
      <c r="U764" s="307"/>
      <c r="V764" s="307"/>
      <c r="W764" s="307"/>
      <c r="X764" s="307"/>
      <c r="Y764" s="307"/>
      <c r="Z764" s="307"/>
      <c r="AA764" s="308"/>
      <c r="AB764" s="308"/>
      <c r="AC764" s="308"/>
      <c r="AD764" s="308"/>
      <c r="AE764" s="308"/>
      <c r="AF764" s="308"/>
    </row>
    <row r="765" spans="1:32" ht="14.25" customHeight="1">
      <c r="A765" s="69" t="s">
        <v>829</v>
      </c>
      <c r="B765" s="71">
        <v>81</v>
      </c>
      <c r="C765" s="71">
        <v>29</v>
      </c>
      <c r="D765" s="69" t="str">
        <f t="shared" si="14"/>
        <v>N.81.29</v>
      </c>
      <c r="E765" s="78" t="s">
        <v>858</v>
      </c>
      <c r="F765" s="69" t="s">
        <v>88</v>
      </c>
      <c r="G765" s="72"/>
      <c r="H765" s="72"/>
      <c r="I765" s="72"/>
      <c r="J765" s="70"/>
      <c r="K765" s="72"/>
      <c r="L765" s="7"/>
      <c r="M765" s="307"/>
      <c r="N765" s="307"/>
      <c r="O765" s="307"/>
      <c r="P765" s="307"/>
      <c r="Q765" s="307"/>
      <c r="R765" s="307"/>
      <c r="S765" s="307"/>
      <c r="T765" s="307"/>
      <c r="U765" s="307"/>
      <c r="V765" s="307"/>
      <c r="W765" s="307"/>
      <c r="X765" s="307"/>
      <c r="Y765" s="307"/>
      <c r="Z765" s="307"/>
      <c r="AA765" s="308"/>
      <c r="AB765" s="308"/>
      <c r="AC765" s="308"/>
      <c r="AD765" s="308"/>
      <c r="AE765" s="308"/>
      <c r="AF765" s="308"/>
    </row>
    <row r="766" spans="1:32" ht="14.25" customHeight="1">
      <c r="A766" s="69" t="s">
        <v>829</v>
      </c>
      <c r="B766" s="71">
        <v>81</v>
      </c>
      <c r="C766" s="71">
        <v>30</v>
      </c>
      <c r="D766" s="69" t="str">
        <f t="shared" si="14"/>
        <v>N.81.30</v>
      </c>
      <c r="E766" s="78" t="s">
        <v>859</v>
      </c>
      <c r="F766" s="69" t="s">
        <v>88</v>
      </c>
      <c r="G766" s="72"/>
      <c r="H766" s="72"/>
      <c r="I766" s="72"/>
      <c r="J766" s="70"/>
      <c r="K766" s="72"/>
      <c r="L766" s="7"/>
      <c r="M766" s="307"/>
      <c r="N766" s="307"/>
      <c r="O766" s="307"/>
      <c r="P766" s="307"/>
      <c r="Q766" s="307"/>
      <c r="R766" s="307"/>
      <c r="S766" s="307"/>
      <c r="T766" s="307"/>
      <c r="U766" s="307"/>
      <c r="V766" s="307"/>
      <c r="W766" s="307"/>
      <c r="X766" s="307"/>
      <c r="Y766" s="307"/>
      <c r="Z766" s="307"/>
      <c r="AA766" s="308"/>
      <c r="AB766" s="308"/>
      <c r="AC766" s="308"/>
      <c r="AD766" s="308"/>
      <c r="AE766" s="308"/>
      <c r="AF766" s="308"/>
    </row>
    <row r="767" spans="1:32" ht="14.25" customHeight="1">
      <c r="A767" s="69" t="s">
        <v>829</v>
      </c>
      <c r="B767" s="71">
        <v>82</v>
      </c>
      <c r="C767" s="71">
        <v>11</v>
      </c>
      <c r="D767" s="69" t="str">
        <f t="shared" si="14"/>
        <v>N.82.11</v>
      </c>
      <c r="E767" s="78" t="s">
        <v>860</v>
      </c>
      <c r="F767" s="69" t="s">
        <v>88</v>
      </c>
      <c r="G767" s="72"/>
      <c r="H767" s="72"/>
      <c r="I767" s="72"/>
      <c r="J767" s="70"/>
      <c r="K767" s="72"/>
      <c r="L767" s="7"/>
      <c r="M767" s="307"/>
      <c r="N767" s="307"/>
      <c r="O767" s="307"/>
      <c r="P767" s="307"/>
      <c r="Q767" s="307"/>
      <c r="R767" s="307"/>
      <c r="S767" s="307"/>
      <c r="T767" s="307"/>
      <c r="U767" s="307"/>
      <c r="V767" s="307"/>
      <c r="W767" s="307"/>
      <c r="X767" s="307"/>
      <c r="Y767" s="307"/>
      <c r="Z767" s="307"/>
      <c r="AA767" s="308"/>
      <c r="AB767" s="308"/>
      <c r="AC767" s="308"/>
      <c r="AD767" s="308"/>
      <c r="AE767" s="308"/>
      <c r="AF767" s="308"/>
    </row>
    <row r="768" spans="1:32" ht="14.25" customHeight="1">
      <c r="A768" s="69" t="s">
        <v>829</v>
      </c>
      <c r="B768" s="71">
        <v>82</v>
      </c>
      <c r="C768" s="71">
        <v>19</v>
      </c>
      <c r="D768" s="69" t="str">
        <f t="shared" si="14"/>
        <v>N.82.19</v>
      </c>
      <c r="E768" s="78" t="s">
        <v>861</v>
      </c>
      <c r="F768" s="69" t="s">
        <v>88</v>
      </c>
      <c r="G768" s="72"/>
      <c r="H768" s="72"/>
      <c r="I768" s="72"/>
      <c r="J768" s="70"/>
      <c r="K768" s="72"/>
      <c r="L768" s="7"/>
      <c r="M768" s="307"/>
      <c r="N768" s="307"/>
      <c r="O768" s="307"/>
      <c r="P768" s="307"/>
      <c r="Q768" s="307"/>
      <c r="R768" s="307"/>
      <c r="S768" s="307"/>
      <c r="T768" s="307"/>
      <c r="U768" s="307"/>
      <c r="V768" s="307"/>
      <c r="W768" s="307"/>
      <c r="X768" s="307"/>
      <c r="Y768" s="307"/>
      <c r="Z768" s="307"/>
      <c r="AA768" s="308"/>
      <c r="AB768" s="308"/>
      <c r="AC768" s="308"/>
      <c r="AD768" s="308"/>
      <c r="AE768" s="308"/>
      <c r="AF768" s="308"/>
    </row>
    <row r="769" spans="1:32" ht="14.25" customHeight="1">
      <c r="A769" s="69" t="s">
        <v>829</v>
      </c>
      <c r="B769" s="71">
        <v>82</v>
      </c>
      <c r="C769" s="71">
        <v>20</v>
      </c>
      <c r="D769" s="69" t="str">
        <f t="shared" si="14"/>
        <v>N.82.20</v>
      </c>
      <c r="E769" s="78" t="s">
        <v>862</v>
      </c>
      <c r="F769" s="69" t="s">
        <v>88</v>
      </c>
      <c r="G769" s="72"/>
      <c r="H769" s="72"/>
      <c r="I769" s="72"/>
      <c r="J769" s="70"/>
      <c r="K769" s="72"/>
      <c r="L769" s="7"/>
      <c r="M769" s="307"/>
      <c r="N769" s="307"/>
      <c r="O769" s="307"/>
      <c r="P769" s="307"/>
      <c r="Q769" s="307"/>
      <c r="R769" s="307"/>
      <c r="S769" s="307"/>
      <c r="T769" s="307"/>
      <c r="U769" s="307"/>
      <c r="V769" s="307"/>
      <c r="W769" s="307"/>
      <c r="X769" s="307"/>
      <c r="Y769" s="307"/>
      <c r="Z769" s="307"/>
      <c r="AA769" s="308"/>
      <c r="AB769" s="308"/>
      <c r="AC769" s="308"/>
      <c r="AD769" s="308"/>
      <c r="AE769" s="308"/>
      <c r="AF769" s="308"/>
    </row>
    <row r="770" spans="1:32" ht="14.25" customHeight="1">
      <c r="A770" s="69" t="s">
        <v>829</v>
      </c>
      <c r="B770" s="71">
        <v>82</v>
      </c>
      <c r="C770" s="71">
        <v>30</v>
      </c>
      <c r="D770" s="69" t="str">
        <f t="shared" si="14"/>
        <v>N.82.30</v>
      </c>
      <c r="E770" s="78" t="s">
        <v>863</v>
      </c>
      <c r="F770" s="69" t="s">
        <v>88</v>
      </c>
      <c r="G770" s="72"/>
      <c r="H770" s="72"/>
      <c r="I770" s="72"/>
      <c r="J770" s="70"/>
      <c r="K770" s="72"/>
      <c r="L770" s="7"/>
      <c r="M770" s="307"/>
      <c r="N770" s="307"/>
      <c r="O770" s="307"/>
      <c r="P770" s="307"/>
      <c r="Q770" s="307"/>
      <c r="R770" s="307"/>
      <c r="S770" s="307"/>
      <c r="T770" s="307"/>
      <c r="U770" s="307"/>
      <c r="V770" s="307"/>
      <c r="W770" s="307"/>
      <c r="X770" s="307"/>
      <c r="Y770" s="307"/>
      <c r="Z770" s="307"/>
      <c r="AA770" s="308"/>
      <c r="AB770" s="308"/>
      <c r="AC770" s="308"/>
      <c r="AD770" s="308"/>
      <c r="AE770" s="308"/>
      <c r="AF770" s="308"/>
    </row>
    <row r="771" spans="1:32" ht="14.25" customHeight="1">
      <c r="A771" s="69" t="s">
        <v>829</v>
      </c>
      <c r="B771" s="71">
        <v>82</v>
      </c>
      <c r="C771" s="71">
        <v>91</v>
      </c>
      <c r="D771" s="69" t="str">
        <f t="shared" si="14"/>
        <v>N.82.91</v>
      </c>
      <c r="E771" s="78" t="s">
        <v>864</v>
      </c>
      <c r="F771" s="69" t="s">
        <v>88</v>
      </c>
      <c r="G771" s="72"/>
      <c r="H771" s="72"/>
      <c r="I771" s="72"/>
      <c r="J771" s="70"/>
      <c r="K771" s="72"/>
      <c r="L771" s="7"/>
      <c r="M771" s="307"/>
      <c r="N771" s="307"/>
      <c r="O771" s="307"/>
      <c r="P771" s="307"/>
      <c r="Q771" s="307"/>
      <c r="R771" s="307"/>
      <c r="S771" s="307"/>
      <c r="T771" s="307"/>
      <c r="U771" s="307"/>
      <c r="V771" s="307"/>
      <c r="W771" s="307"/>
      <c r="X771" s="307"/>
      <c r="Y771" s="307"/>
      <c r="Z771" s="307"/>
      <c r="AA771" s="308"/>
      <c r="AB771" s="308"/>
      <c r="AC771" s="308"/>
      <c r="AD771" s="308"/>
      <c r="AE771" s="308"/>
      <c r="AF771" s="308"/>
    </row>
    <row r="772" spans="1:32" ht="14.25" customHeight="1">
      <c r="A772" s="69" t="s">
        <v>829</v>
      </c>
      <c r="B772" s="71">
        <v>82</v>
      </c>
      <c r="C772" s="71">
        <v>92</v>
      </c>
      <c r="D772" s="69" t="str">
        <f t="shared" si="14"/>
        <v>N.82.92</v>
      </c>
      <c r="E772" s="78" t="s">
        <v>865</v>
      </c>
      <c r="F772" s="69" t="s">
        <v>88</v>
      </c>
      <c r="G772" s="72"/>
      <c r="H772" s="72"/>
      <c r="I772" s="72"/>
      <c r="J772" s="70"/>
      <c r="K772" s="72"/>
      <c r="L772" s="7"/>
      <c r="M772" s="307"/>
      <c r="N772" s="307"/>
      <c r="O772" s="307"/>
      <c r="P772" s="307"/>
      <c r="Q772" s="307"/>
      <c r="R772" s="307"/>
      <c r="S772" s="307"/>
      <c r="T772" s="307"/>
      <c r="U772" s="307"/>
      <c r="V772" s="307"/>
      <c r="W772" s="307"/>
      <c r="X772" s="307"/>
      <c r="Y772" s="307"/>
      <c r="Z772" s="307"/>
      <c r="AA772" s="308"/>
      <c r="AB772" s="308"/>
      <c r="AC772" s="308"/>
      <c r="AD772" s="308"/>
      <c r="AE772" s="308"/>
      <c r="AF772" s="308"/>
    </row>
    <row r="773" spans="1:32" ht="14.25" customHeight="1">
      <c r="A773" s="69" t="s">
        <v>829</v>
      </c>
      <c r="B773" s="71">
        <v>82</v>
      </c>
      <c r="C773" s="71">
        <v>99</v>
      </c>
      <c r="D773" s="69" t="str">
        <f t="shared" si="14"/>
        <v>N.82.99</v>
      </c>
      <c r="E773" s="78" t="s">
        <v>866</v>
      </c>
      <c r="F773" s="69" t="s">
        <v>88</v>
      </c>
      <c r="G773" s="72"/>
      <c r="H773" s="72"/>
      <c r="I773" s="72"/>
      <c r="J773" s="70"/>
      <c r="K773" s="72"/>
      <c r="L773" s="7"/>
      <c r="M773" s="307"/>
      <c r="N773" s="307"/>
      <c r="O773" s="307"/>
      <c r="P773" s="307"/>
      <c r="Q773" s="307"/>
      <c r="R773" s="307"/>
      <c r="S773" s="307"/>
      <c r="T773" s="307"/>
      <c r="U773" s="307"/>
      <c r="V773" s="307"/>
      <c r="W773" s="307"/>
      <c r="X773" s="307"/>
      <c r="Y773" s="307"/>
      <c r="Z773" s="307"/>
      <c r="AA773" s="308"/>
      <c r="AB773" s="308"/>
      <c r="AC773" s="308"/>
      <c r="AD773" s="308"/>
      <c r="AE773" s="308"/>
      <c r="AF773" s="308"/>
    </row>
    <row r="774" spans="1:32" ht="14.25" customHeight="1">
      <c r="A774" s="69" t="s">
        <v>867</v>
      </c>
      <c r="B774" s="69">
        <v>28</v>
      </c>
      <c r="C774" s="69" t="s">
        <v>220</v>
      </c>
      <c r="D774" s="69" t="str">
        <f t="shared" si="14"/>
        <v>Ó C.28.-</v>
      </c>
      <c r="E774" s="7" t="s">
        <v>387</v>
      </c>
      <c r="F774" s="69" t="s">
        <v>222</v>
      </c>
      <c r="G774" s="73" t="s">
        <v>227</v>
      </c>
      <c r="H774" s="14">
        <v>7</v>
      </c>
      <c r="I774" s="14">
        <v>5</v>
      </c>
      <c r="J774" s="69" t="str">
        <f t="shared" ref="J774:J776" si="34">CONCATENATE(H774,".",I774,".")</f>
        <v>7.5.</v>
      </c>
      <c r="K774" s="74" t="s">
        <v>228</v>
      </c>
      <c r="L774" s="15" t="s">
        <v>10</v>
      </c>
      <c r="AA774" s="308"/>
      <c r="AB774" s="308"/>
      <c r="AC774" s="308"/>
      <c r="AD774" s="308"/>
      <c r="AE774" s="308"/>
      <c r="AF774" s="308"/>
    </row>
    <row r="775" spans="1:32" ht="14.25" customHeight="1">
      <c r="A775" s="69" t="s">
        <v>867</v>
      </c>
      <c r="B775" s="69">
        <v>28</v>
      </c>
      <c r="C775" s="69" t="s">
        <v>220</v>
      </c>
      <c r="D775" s="69" t="str">
        <f t="shared" si="14"/>
        <v>Ó C.28.-</v>
      </c>
      <c r="E775" s="7" t="s">
        <v>387</v>
      </c>
      <c r="F775" s="69" t="s">
        <v>222</v>
      </c>
      <c r="G775" s="73" t="s">
        <v>229</v>
      </c>
      <c r="H775" s="14">
        <v>7</v>
      </c>
      <c r="I775" s="14">
        <v>6</v>
      </c>
      <c r="J775" s="69" t="str">
        <f t="shared" si="34"/>
        <v>7.6.</v>
      </c>
      <c r="K775" s="74" t="s">
        <v>230</v>
      </c>
      <c r="L775" s="15" t="s">
        <v>10</v>
      </c>
      <c r="AA775" s="308"/>
      <c r="AB775" s="308"/>
      <c r="AC775" s="308"/>
      <c r="AD775" s="308"/>
      <c r="AE775" s="308"/>
      <c r="AF775" s="308"/>
    </row>
    <row r="776" spans="1:32" ht="14.25" customHeight="1">
      <c r="A776" s="69" t="s">
        <v>868</v>
      </c>
      <c r="B776" s="69">
        <v>71</v>
      </c>
      <c r="C776" s="69">
        <v>20</v>
      </c>
      <c r="D776" s="69" t="str">
        <f t="shared" si="14"/>
        <v>Ó F.71.20</v>
      </c>
      <c r="E776" s="7" t="s">
        <v>595</v>
      </c>
      <c r="F776" s="69" t="s">
        <v>222</v>
      </c>
      <c r="G776" s="73" t="s">
        <v>575</v>
      </c>
      <c r="H776" s="14">
        <v>6</v>
      </c>
      <c r="I776" s="14">
        <v>16</v>
      </c>
      <c r="J776" s="69" t="str">
        <f t="shared" si="34"/>
        <v>6.16.</v>
      </c>
      <c r="K776" s="74" t="s">
        <v>576</v>
      </c>
      <c r="L776" s="15" t="s">
        <v>10</v>
      </c>
      <c r="AA776" s="308"/>
      <c r="AB776" s="308"/>
      <c r="AC776" s="308"/>
      <c r="AD776" s="308"/>
      <c r="AE776" s="308"/>
      <c r="AF776" s="308"/>
    </row>
    <row r="777" spans="1:32" ht="14.25" customHeight="1">
      <c r="A777" s="69" t="s">
        <v>869</v>
      </c>
      <c r="B777" s="71">
        <v>84</v>
      </c>
      <c r="C777" s="71">
        <v>11</v>
      </c>
      <c r="D777" s="69" t="str">
        <f t="shared" si="14"/>
        <v>O.84.11</v>
      </c>
      <c r="E777" s="78" t="s">
        <v>870</v>
      </c>
      <c r="F777" s="69" t="s">
        <v>88</v>
      </c>
      <c r="G777" s="72"/>
      <c r="H777" s="72"/>
      <c r="I777" s="72"/>
      <c r="J777" s="70"/>
      <c r="K777" s="72"/>
      <c r="L777" s="7"/>
      <c r="M777" s="307"/>
      <c r="N777" s="307"/>
      <c r="O777" s="307"/>
      <c r="P777" s="307"/>
      <c r="Q777" s="307"/>
      <c r="R777" s="307"/>
      <c r="S777" s="307"/>
      <c r="T777" s="307"/>
      <c r="U777" s="307"/>
      <c r="V777" s="307"/>
      <c r="W777" s="307"/>
      <c r="X777" s="307"/>
      <c r="Y777" s="307"/>
      <c r="Z777" s="307"/>
      <c r="AA777" s="308"/>
      <c r="AB777" s="308"/>
      <c r="AC777" s="308"/>
      <c r="AD777" s="308"/>
      <c r="AE777" s="308"/>
      <c r="AF777" s="308"/>
    </row>
    <row r="778" spans="1:32" ht="14.25" customHeight="1">
      <c r="A778" s="69" t="s">
        <v>869</v>
      </c>
      <c r="B778" s="71">
        <v>84</v>
      </c>
      <c r="C778" s="71">
        <v>12</v>
      </c>
      <c r="D778" s="69" t="str">
        <f t="shared" si="14"/>
        <v>O.84.12</v>
      </c>
      <c r="E778" s="78" t="s">
        <v>871</v>
      </c>
      <c r="F778" s="69" t="s">
        <v>88</v>
      </c>
      <c r="G778" s="72"/>
      <c r="H778" s="72"/>
      <c r="I778" s="72"/>
      <c r="J778" s="70"/>
      <c r="K778" s="72"/>
      <c r="L778" s="7"/>
      <c r="M778" s="307"/>
      <c r="N778" s="307"/>
      <c r="O778" s="307"/>
      <c r="P778" s="307"/>
      <c r="Q778" s="307"/>
      <c r="R778" s="307"/>
      <c r="S778" s="307"/>
      <c r="T778" s="307"/>
      <c r="U778" s="307"/>
      <c r="V778" s="307"/>
      <c r="W778" s="307"/>
      <c r="X778" s="307"/>
      <c r="Y778" s="307"/>
      <c r="Z778" s="307"/>
      <c r="AA778" s="308"/>
      <c r="AB778" s="308"/>
      <c r="AC778" s="308"/>
      <c r="AD778" s="308"/>
      <c r="AE778" s="308"/>
      <c r="AF778" s="308"/>
    </row>
    <row r="779" spans="1:32" ht="14.25" customHeight="1">
      <c r="A779" s="69" t="s">
        <v>869</v>
      </c>
      <c r="B779" s="71">
        <v>84</v>
      </c>
      <c r="C779" s="71">
        <v>13</v>
      </c>
      <c r="D779" s="69" t="str">
        <f t="shared" si="14"/>
        <v>O.84.13</v>
      </c>
      <c r="E779" s="78" t="s">
        <v>872</v>
      </c>
      <c r="F779" s="69" t="s">
        <v>88</v>
      </c>
      <c r="G779" s="72"/>
      <c r="H779" s="72"/>
      <c r="I779" s="72"/>
      <c r="J779" s="70"/>
      <c r="K779" s="72"/>
      <c r="L779" s="7"/>
      <c r="M779" s="307"/>
      <c r="N779" s="307"/>
      <c r="O779" s="307"/>
      <c r="P779" s="307"/>
      <c r="Q779" s="307"/>
      <c r="R779" s="307"/>
      <c r="S779" s="307"/>
      <c r="T779" s="307"/>
      <c r="U779" s="307"/>
      <c r="V779" s="307"/>
      <c r="W779" s="307"/>
      <c r="X779" s="307"/>
      <c r="Y779" s="307"/>
      <c r="Z779" s="307"/>
      <c r="AA779" s="308"/>
      <c r="AB779" s="308"/>
      <c r="AC779" s="308"/>
      <c r="AD779" s="308"/>
      <c r="AE779" s="308"/>
      <c r="AF779" s="308"/>
    </row>
    <row r="780" spans="1:32" ht="14.25" customHeight="1">
      <c r="A780" s="69" t="s">
        <v>869</v>
      </c>
      <c r="B780" s="71">
        <v>84</v>
      </c>
      <c r="C780" s="71">
        <v>21</v>
      </c>
      <c r="D780" s="69" t="str">
        <f t="shared" si="14"/>
        <v>O.84.21</v>
      </c>
      <c r="E780" s="78" t="s">
        <v>873</v>
      </c>
      <c r="F780" s="69" t="s">
        <v>88</v>
      </c>
      <c r="G780" s="72"/>
      <c r="H780" s="72"/>
      <c r="I780" s="72"/>
      <c r="J780" s="70"/>
      <c r="K780" s="72"/>
      <c r="L780" s="7"/>
      <c r="M780" s="307"/>
      <c r="N780" s="307"/>
      <c r="O780" s="307"/>
      <c r="P780" s="307"/>
      <c r="Q780" s="307"/>
      <c r="R780" s="307"/>
      <c r="S780" s="307"/>
      <c r="T780" s="307"/>
      <c r="U780" s="307"/>
      <c r="V780" s="307"/>
      <c r="W780" s="307"/>
      <c r="X780" s="307"/>
      <c r="Y780" s="307"/>
      <c r="Z780" s="307"/>
      <c r="AA780" s="308"/>
      <c r="AB780" s="308"/>
      <c r="AC780" s="308"/>
      <c r="AD780" s="308"/>
      <c r="AE780" s="308"/>
      <c r="AF780" s="308"/>
    </row>
    <row r="781" spans="1:32" ht="14.25" customHeight="1">
      <c r="A781" s="69" t="s">
        <v>869</v>
      </c>
      <c r="B781" s="71">
        <v>84</v>
      </c>
      <c r="C781" s="71">
        <v>22</v>
      </c>
      <c r="D781" s="69" t="str">
        <f t="shared" si="14"/>
        <v>O.84.22</v>
      </c>
      <c r="E781" s="78" t="s">
        <v>874</v>
      </c>
      <c r="F781" s="69" t="s">
        <v>88</v>
      </c>
      <c r="G781" s="72"/>
      <c r="H781" s="72"/>
      <c r="I781" s="72"/>
      <c r="J781" s="70"/>
      <c r="K781" s="72"/>
      <c r="L781" s="7"/>
      <c r="M781" s="307"/>
      <c r="N781" s="307"/>
      <c r="O781" s="307"/>
      <c r="P781" s="307"/>
      <c r="Q781" s="307"/>
      <c r="R781" s="307"/>
      <c r="S781" s="307"/>
      <c r="T781" s="307"/>
      <c r="U781" s="307"/>
      <c r="V781" s="307"/>
      <c r="W781" s="307"/>
      <c r="X781" s="307"/>
      <c r="Y781" s="307"/>
      <c r="Z781" s="307"/>
      <c r="AA781" s="308"/>
      <c r="AB781" s="308"/>
      <c r="AC781" s="308"/>
      <c r="AD781" s="308"/>
      <c r="AE781" s="308"/>
      <c r="AF781" s="308"/>
    </row>
    <row r="782" spans="1:32" ht="14.25" customHeight="1">
      <c r="A782" s="69" t="s">
        <v>869</v>
      </c>
      <c r="B782" s="71">
        <v>84</v>
      </c>
      <c r="C782" s="71">
        <v>23</v>
      </c>
      <c r="D782" s="69" t="str">
        <f t="shared" si="14"/>
        <v>O.84.23</v>
      </c>
      <c r="E782" s="78" t="s">
        <v>875</v>
      </c>
      <c r="F782" s="69" t="s">
        <v>88</v>
      </c>
      <c r="G782" s="72"/>
      <c r="H782" s="72"/>
      <c r="I782" s="72"/>
      <c r="J782" s="70"/>
      <c r="K782" s="72"/>
      <c r="L782" s="7"/>
      <c r="M782" s="307"/>
      <c r="N782" s="307"/>
      <c r="O782" s="307"/>
      <c r="P782" s="307"/>
      <c r="Q782" s="307"/>
      <c r="R782" s="307"/>
      <c r="S782" s="307"/>
      <c r="T782" s="307"/>
      <c r="U782" s="307"/>
      <c r="V782" s="307"/>
      <c r="W782" s="307"/>
      <c r="X782" s="307"/>
      <c r="Y782" s="307"/>
      <c r="Z782" s="307"/>
      <c r="AA782" s="308"/>
      <c r="AB782" s="308"/>
      <c r="AC782" s="308"/>
      <c r="AD782" s="308"/>
      <c r="AE782" s="308"/>
      <c r="AF782" s="308"/>
    </row>
    <row r="783" spans="1:32" ht="14.25" customHeight="1">
      <c r="A783" s="69" t="s">
        <v>869</v>
      </c>
      <c r="B783" s="71">
        <v>84</v>
      </c>
      <c r="C783" s="71">
        <v>24</v>
      </c>
      <c r="D783" s="69" t="str">
        <f t="shared" si="14"/>
        <v>O.84.24</v>
      </c>
      <c r="E783" s="78" t="s">
        <v>876</v>
      </c>
      <c r="F783" s="69" t="s">
        <v>88</v>
      </c>
      <c r="G783" s="72"/>
      <c r="H783" s="72"/>
      <c r="I783" s="72"/>
      <c r="J783" s="70"/>
      <c r="K783" s="72"/>
      <c r="L783" s="7"/>
      <c r="M783" s="307"/>
      <c r="N783" s="307"/>
      <c r="O783" s="307"/>
      <c r="P783" s="307"/>
      <c r="Q783" s="307"/>
      <c r="R783" s="307"/>
      <c r="S783" s="307"/>
      <c r="T783" s="307"/>
      <c r="U783" s="307"/>
      <c r="V783" s="307"/>
      <c r="W783" s="307"/>
      <c r="X783" s="307"/>
      <c r="Y783" s="307"/>
      <c r="Z783" s="307"/>
      <c r="AA783" s="308"/>
      <c r="AB783" s="308"/>
      <c r="AC783" s="308"/>
      <c r="AD783" s="308"/>
      <c r="AE783" s="308"/>
      <c r="AF783" s="308"/>
    </row>
    <row r="784" spans="1:32" ht="14.25" customHeight="1">
      <c r="A784" s="69" t="s">
        <v>869</v>
      </c>
      <c r="B784" s="71">
        <v>84</v>
      </c>
      <c r="C784" s="71">
        <v>25</v>
      </c>
      <c r="D784" s="69" t="str">
        <f t="shared" si="14"/>
        <v>O.84.25</v>
      </c>
      <c r="E784" s="78" t="s">
        <v>877</v>
      </c>
      <c r="F784" s="69" t="s">
        <v>88</v>
      </c>
      <c r="G784" s="72"/>
      <c r="H784" s="72"/>
      <c r="I784" s="72"/>
      <c r="J784" s="70"/>
      <c r="K784" s="72"/>
      <c r="L784" s="7"/>
      <c r="M784" s="307"/>
      <c r="N784" s="307"/>
      <c r="O784" s="307"/>
      <c r="P784" s="307"/>
      <c r="Q784" s="307"/>
      <c r="R784" s="307"/>
      <c r="S784" s="307"/>
      <c r="T784" s="307"/>
      <c r="U784" s="307"/>
      <c r="V784" s="307"/>
      <c r="W784" s="307"/>
      <c r="X784" s="307"/>
      <c r="Y784" s="307"/>
      <c r="Z784" s="307"/>
      <c r="AA784" s="308"/>
      <c r="AB784" s="308"/>
      <c r="AC784" s="308"/>
      <c r="AD784" s="308"/>
      <c r="AE784" s="308"/>
      <c r="AF784" s="308"/>
    </row>
    <row r="785" spans="1:32" ht="14.25" customHeight="1">
      <c r="A785" s="69" t="s">
        <v>869</v>
      </c>
      <c r="B785" s="71">
        <v>84</v>
      </c>
      <c r="C785" s="71">
        <v>30</v>
      </c>
      <c r="D785" s="69" t="str">
        <f t="shared" si="14"/>
        <v>O.84.30</v>
      </c>
      <c r="E785" s="78" t="s">
        <v>878</v>
      </c>
      <c r="F785" s="69" t="s">
        <v>88</v>
      </c>
      <c r="G785" s="72"/>
      <c r="H785" s="72"/>
      <c r="I785" s="72"/>
      <c r="J785" s="70"/>
      <c r="K785" s="72"/>
      <c r="L785" s="7"/>
      <c r="M785" s="307"/>
      <c r="N785" s="307"/>
      <c r="O785" s="307"/>
      <c r="P785" s="307"/>
      <c r="Q785" s="307"/>
      <c r="R785" s="307"/>
      <c r="S785" s="307"/>
      <c r="T785" s="307"/>
      <c r="U785" s="307"/>
      <c r="V785" s="307"/>
      <c r="W785" s="307"/>
      <c r="X785" s="307"/>
      <c r="Y785" s="307"/>
      <c r="Z785" s="307"/>
      <c r="AA785" s="308"/>
      <c r="AB785" s="308"/>
      <c r="AC785" s="308"/>
      <c r="AD785" s="308"/>
      <c r="AE785" s="308"/>
      <c r="AF785" s="308"/>
    </row>
    <row r="786" spans="1:32" ht="14.25" customHeight="1">
      <c r="A786" s="69" t="s">
        <v>879</v>
      </c>
      <c r="B786" s="69">
        <v>85</v>
      </c>
      <c r="C786" s="69" t="s">
        <v>220</v>
      </c>
      <c r="D786" s="69" t="str">
        <f t="shared" si="14"/>
        <v>P.85.-</v>
      </c>
      <c r="E786" s="78" t="s">
        <v>880</v>
      </c>
      <c r="F786" s="69" t="s">
        <v>88</v>
      </c>
      <c r="G786" s="73"/>
      <c r="H786" s="14"/>
      <c r="I786" s="14"/>
      <c r="J786" s="69"/>
      <c r="K786" s="74"/>
      <c r="L786" s="69"/>
      <c r="M786" s="311"/>
      <c r="N786" s="311"/>
      <c r="O786" s="311"/>
      <c r="P786" s="311"/>
      <c r="Q786" s="311"/>
      <c r="R786" s="311"/>
      <c r="S786" s="311"/>
      <c r="T786" s="311"/>
      <c r="U786" s="311"/>
      <c r="V786" s="311"/>
      <c r="AB786" s="308"/>
      <c r="AC786" s="308"/>
      <c r="AD786" s="308"/>
      <c r="AE786" s="308"/>
      <c r="AF786" s="308"/>
    </row>
    <row r="787" spans="1:32" ht="14.25" customHeight="1">
      <c r="A787" s="69" t="s">
        <v>879</v>
      </c>
      <c r="B787" s="71">
        <v>85</v>
      </c>
      <c r="C787" s="71">
        <v>10</v>
      </c>
      <c r="D787" s="69" t="str">
        <f t="shared" si="14"/>
        <v>P.85.10</v>
      </c>
      <c r="E787" s="78" t="s">
        <v>881</v>
      </c>
      <c r="F787" s="69" t="s">
        <v>88</v>
      </c>
      <c r="G787" s="72"/>
      <c r="H787" s="72"/>
      <c r="I787" s="72"/>
      <c r="J787" s="70"/>
      <c r="K787" s="72"/>
      <c r="L787" s="7"/>
      <c r="M787" s="307"/>
      <c r="N787" s="307"/>
      <c r="O787" s="307"/>
      <c r="P787" s="307"/>
      <c r="Q787" s="307"/>
      <c r="R787" s="307"/>
      <c r="S787" s="307"/>
      <c r="T787" s="307"/>
      <c r="U787" s="307"/>
      <c r="V787" s="307"/>
      <c r="W787" s="307"/>
      <c r="X787" s="307"/>
      <c r="Y787" s="307"/>
      <c r="Z787" s="307"/>
      <c r="AA787" s="308"/>
      <c r="AB787" s="308"/>
      <c r="AC787" s="308"/>
      <c r="AD787" s="308"/>
      <c r="AE787" s="308"/>
      <c r="AF787" s="308"/>
    </row>
    <row r="788" spans="1:32" ht="14.25" customHeight="1">
      <c r="A788" s="69" t="s">
        <v>879</v>
      </c>
      <c r="B788" s="71">
        <v>85</v>
      </c>
      <c r="C788" s="71">
        <v>20</v>
      </c>
      <c r="D788" s="69" t="str">
        <f t="shared" si="14"/>
        <v>P.85.20</v>
      </c>
      <c r="E788" s="78" t="s">
        <v>882</v>
      </c>
      <c r="F788" s="69" t="s">
        <v>88</v>
      </c>
      <c r="G788" s="72"/>
      <c r="H788" s="72"/>
      <c r="I788" s="72"/>
      <c r="J788" s="70"/>
      <c r="K788" s="72"/>
      <c r="L788" s="7"/>
      <c r="M788" s="307"/>
      <c r="N788" s="307"/>
      <c r="O788" s="307"/>
      <c r="P788" s="307"/>
      <c r="Q788" s="307"/>
      <c r="R788" s="307"/>
      <c r="S788" s="307"/>
      <c r="T788" s="307"/>
      <c r="U788" s="307"/>
      <c r="V788" s="307"/>
      <c r="W788" s="307"/>
      <c r="X788" s="307"/>
      <c r="Y788" s="307"/>
      <c r="Z788" s="307"/>
      <c r="AA788" s="308"/>
      <c r="AB788" s="308"/>
      <c r="AC788" s="308"/>
      <c r="AD788" s="308"/>
      <c r="AE788" s="308"/>
      <c r="AF788" s="308"/>
    </row>
    <row r="789" spans="1:32" ht="14.25" customHeight="1">
      <c r="A789" s="69" t="s">
        <v>879</v>
      </c>
      <c r="B789" s="71">
        <v>85</v>
      </c>
      <c r="C789" s="71">
        <v>31</v>
      </c>
      <c r="D789" s="69" t="str">
        <f t="shared" si="14"/>
        <v>P.85.31</v>
      </c>
      <c r="E789" s="78" t="s">
        <v>883</v>
      </c>
      <c r="F789" s="69" t="s">
        <v>88</v>
      </c>
      <c r="G789" s="72"/>
      <c r="H789" s="72"/>
      <c r="I789" s="72"/>
      <c r="J789" s="70"/>
      <c r="K789" s="72"/>
      <c r="L789" s="7"/>
      <c r="M789" s="307"/>
      <c r="N789" s="307"/>
      <c r="O789" s="307"/>
      <c r="P789" s="307"/>
      <c r="Q789" s="307"/>
      <c r="R789" s="307"/>
      <c r="S789" s="307"/>
      <c r="T789" s="307"/>
      <c r="U789" s="307"/>
      <c r="V789" s="307"/>
      <c r="W789" s="307"/>
      <c r="X789" s="307"/>
      <c r="Y789" s="307"/>
      <c r="Z789" s="307"/>
      <c r="AA789" s="308"/>
      <c r="AB789" s="308"/>
      <c r="AC789" s="308"/>
      <c r="AD789" s="308"/>
      <c r="AE789" s="308"/>
      <c r="AF789" s="308"/>
    </row>
    <row r="790" spans="1:32" ht="14.25" customHeight="1">
      <c r="A790" s="69" t="s">
        <v>879</v>
      </c>
      <c r="B790" s="71">
        <v>85</v>
      </c>
      <c r="C790" s="71">
        <v>32</v>
      </c>
      <c r="D790" s="69" t="str">
        <f t="shared" si="14"/>
        <v>P.85.32</v>
      </c>
      <c r="E790" s="78" t="s">
        <v>884</v>
      </c>
      <c r="F790" s="69" t="s">
        <v>88</v>
      </c>
      <c r="G790" s="72"/>
      <c r="H790" s="72"/>
      <c r="I790" s="72"/>
      <c r="J790" s="70"/>
      <c r="K790" s="72"/>
      <c r="L790" s="7"/>
      <c r="M790" s="307"/>
      <c r="N790" s="307"/>
      <c r="O790" s="307"/>
      <c r="P790" s="307"/>
      <c r="Q790" s="307"/>
      <c r="R790" s="307"/>
      <c r="S790" s="307"/>
      <c r="T790" s="307"/>
      <c r="U790" s="307"/>
      <c r="V790" s="307"/>
      <c r="W790" s="307"/>
      <c r="X790" s="307"/>
      <c r="Y790" s="307"/>
      <c r="Z790" s="307"/>
      <c r="AA790" s="308"/>
      <c r="AB790" s="308"/>
      <c r="AC790" s="308"/>
      <c r="AD790" s="308"/>
      <c r="AE790" s="308"/>
      <c r="AF790" s="308"/>
    </row>
    <row r="791" spans="1:32" ht="14.25" customHeight="1">
      <c r="A791" s="69" t="s">
        <v>879</v>
      </c>
      <c r="B791" s="71">
        <v>85</v>
      </c>
      <c r="C791" s="71">
        <v>41</v>
      </c>
      <c r="D791" s="69" t="str">
        <f t="shared" si="14"/>
        <v>P.85.41</v>
      </c>
      <c r="E791" s="78" t="s">
        <v>885</v>
      </c>
      <c r="F791" s="69" t="s">
        <v>88</v>
      </c>
      <c r="G791" s="72"/>
      <c r="H791" s="72"/>
      <c r="I791" s="72"/>
      <c r="J791" s="70"/>
      <c r="K791" s="72"/>
      <c r="L791" s="7"/>
      <c r="M791" s="307"/>
      <c r="N791" s="307"/>
      <c r="O791" s="307"/>
      <c r="P791" s="307"/>
      <c r="Q791" s="307"/>
      <c r="R791" s="307"/>
      <c r="S791" s="307"/>
      <c r="T791" s="307"/>
      <c r="U791" s="307"/>
      <c r="V791" s="307"/>
      <c r="W791" s="307"/>
      <c r="X791" s="307"/>
      <c r="Y791" s="307"/>
      <c r="Z791" s="307"/>
      <c r="AA791" s="308"/>
      <c r="AB791" s="308"/>
      <c r="AC791" s="308"/>
      <c r="AD791" s="308"/>
      <c r="AE791" s="308"/>
      <c r="AF791" s="308"/>
    </row>
    <row r="792" spans="1:32" ht="14.25" customHeight="1">
      <c r="A792" s="69" t="s">
        <v>879</v>
      </c>
      <c r="B792" s="71">
        <v>85</v>
      </c>
      <c r="C792" s="71">
        <v>43</v>
      </c>
      <c r="D792" s="69" t="str">
        <f t="shared" si="14"/>
        <v>P.85.43</v>
      </c>
      <c r="E792" s="78" t="s">
        <v>886</v>
      </c>
      <c r="F792" s="69" t="s">
        <v>88</v>
      </c>
      <c r="G792" s="72"/>
      <c r="H792" s="72"/>
      <c r="I792" s="72"/>
      <c r="J792" s="70"/>
      <c r="K792" s="72"/>
      <c r="L792" s="7"/>
      <c r="M792" s="307"/>
      <c r="N792" s="307"/>
      <c r="O792" s="307"/>
      <c r="P792" s="307"/>
      <c r="Q792" s="307"/>
      <c r="R792" s="307"/>
      <c r="S792" s="307"/>
      <c r="T792" s="307"/>
      <c r="U792" s="307"/>
      <c r="V792" s="307"/>
      <c r="W792" s="307"/>
      <c r="X792" s="307"/>
      <c r="Y792" s="307"/>
      <c r="Z792" s="307"/>
      <c r="AA792" s="308"/>
      <c r="AB792" s="308"/>
      <c r="AC792" s="308"/>
      <c r="AD792" s="308"/>
      <c r="AE792" s="308"/>
      <c r="AF792" s="308"/>
    </row>
    <row r="793" spans="1:32" ht="14.25" customHeight="1">
      <c r="A793" s="69" t="s">
        <v>879</v>
      </c>
      <c r="B793" s="71">
        <v>85</v>
      </c>
      <c r="C793" s="71">
        <v>44</v>
      </c>
      <c r="D793" s="69" t="str">
        <f t="shared" si="14"/>
        <v>P.85.44</v>
      </c>
      <c r="E793" s="78" t="s">
        <v>887</v>
      </c>
      <c r="F793" s="69" t="s">
        <v>88</v>
      </c>
      <c r="G793" s="72"/>
      <c r="H793" s="72"/>
      <c r="I793" s="72"/>
      <c r="J793" s="70"/>
      <c r="K793" s="72"/>
      <c r="L793" s="7"/>
      <c r="M793" s="307"/>
      <c r="N793" s="307"/>
      <c r="O793" s="307"/>
      <c r="P793" s="307"/>
      <c r="Q793" s="307"/>
      <c r="R793" s="307"/>
      <c r="S793" s="307"/>
      <c r="T793" s="307"/>
      <c r="U793" s="307"/>
      <c r="V793" s="307"/>
      <c r="W793" s="307"/>
      <c r="X793" s="307"/>
      <c r="Y793" s="307"/>
      <c r="Z793" s="307"/>
      <c r="AA793" s="308"/>
      <c r="AB793" s="308"/>
      <c r="AC793" s="308"/>
      <c r="AD793" s="308"/>
      <c r="AE793" s="308"/>
      <c r="AF793" s="308"/>
    </row>
    <row r="794" spans="1:32" ht="14.25" customHeight="1">
      <c r="A794" s="69" t="s">
        <v>879</v>
      </c>
      <c r="B794" s="71">
        <v>85</v>
      </c>
      <c r="C794" s="71">
        <v>51</v>
      </c>
      <c r="D794" s="69" t="str">
        <f t="shared" si="14"/>
        <v>P.85.51</v>
      </c>
      <c r="E794" s="78" t="s">
        <v>888</v>
      </c>
      <c r="F794" s="69" t="s">
        <v>88</v>
      </c>
      <c r="G794" s="72"/>
      <c r="H794" s="72"/>
      <c r="I794" s="72"/>
      <c r="J794" s="70"/>
      <c r="K794" s="72"/>
      <c r="L794" s="7"/>
      <c r="M794" s="307"/>
      <c r="N794" s="307"/>
      <c r="O794" s="307"/>
      <c r="P794" s="307"/>
      <c r="Q794" s="307"/>
      <c r="R794" s="307"/>
      <c r="S794" s="307"/>
      <c r="T794" s="307"/>
      <c r="U794" s="307"/>
      <c r="V794" s="307"/>
      <c r="W794" s="307"/>
      <c r="X794" s="307"/>
      <c r="Y794" s="307"/>
      <c r="Z794" s="307"/>
      <c r="AA794" s="308"/>
      <c r="AB794" s="308"/>
      <c r="AC794" s="308"/>
      <c r="AD794" s="308"/>
      <c r="AE794" s="308"/>
      <c r="AF794" s="308"/>
    </row>
    <row r="795" spans="1:32" ht="14.25" customHeight="1">
      <c r="A795" s="69" t="s">
        <v>879</v>
      </c>
      <c r="B795" s="71">
        <v>85</v>
      </c>
      <c r="C795" s="71">
        <v>52</v>
      </c>
      <c r="D795" s="69" t="str">
        <f t="shared" si="14"/>
        <v>P.85.52</v>
      </c>
      <c r="E795" s="78" t="s">
        <v>889</v>
      </c>
      <c r="F795" s="69" t="s">
        <v>88</v>
      </c>
      <c r="G795" s="72"/>
      <c r="H795" s="72"/>
      <c r="I795" s="72"/>
      <c r="J795" s="70"/>
      <c r="K795" s="72"/>
      <c r="L795" s="7"/>
      <c r="M795" s="307"/>
      <c r="N795" s="307"/>
      <c r="O795" s="307"/>
      <c r="P795" s="307"/>
      <c r="Q795" s="307"/>
      <c r="R795" s="307"/>
      <c r="S795" s="307"/>
      <c r="T795" s="307"/>
      <c r="U795" s="307"/>
      <c r="V795" s="307"/>
      <c r="W795" s="307"/>
      <c r="X795" s="307"/>
      <c r="Y795" s="307"/>
      <c r="Z795" s="307"/>
      <c r="AA795" s="308"/>
      <c r="AB795" s="308"/>
      <c r="AC795" s="308"/>
      <c r="AD795" s="308"/>
      <c r="AE795" s="308"/>
      <c r="AF795" s="308"/>
    </row>
    <row r="796" spans="1:32" ht="14.25" customHeight="1">
      <c r="A796" s="69" t="s">
        <v>879</v>
      </c>
      <c r="B796" s="71">
        <v>85</v>
      </c>
      <c r="C796" s="71">
        <v>53</v>
      </c>
      <c r="D796" s="69" t="str">
        <f t="shared" si="14"/>
        <v>P.85.53</v>
      </c>
      <c r="E796" s="78" t="s">
        <v>890</v>
      </c>
      <c r="F796" s="69" t="s">
        <v>88</v>
      </c>
      <c r="G796" s="72"/>
      <c r="H796" s="72"/>
      <c r="I796" s="72"/>
      <c r="J796" s="70"/>
      <c r="K796" s="72"/>
      <c r="L796" s="7"/>
      <c r="M796" s="307"/>
      <c r="N796" s="307"/>
      <c r="O796" s="307"/>
      <c r="P796" s="307"/>
      <c r="Q796" s="307"/>
      <c r="R796" s="307"/>
      <c r="S796" s="307"/>
      <c r="T796" s="307"/>
      <c r="U796" s="307"/>
      <c r="V796" s="307"/>
      <c r="W796" s="307"/>
      <c r="X796" s="307"/>
      <c r="Y796" s="307"/>
      <c r="Z796" s="307"/>
      <c r="AA796" s="308"/>
      <c r="AB796" s="308"/>
      <c r="AC796" s="308"/>
      <c r="AD796" s="308"/>
      <c r="AE796" s="308"/>
      <c r="AF796" s="308"/>
    </row>
    <row r="797" spans="1:32" ht="14.25" customHeight="1">
      <c r="A797" s="69" t="s">
        <v>879</v>
      </c>
      <c r="B797" s="71">
        <v>85</v>
      </c>
      <c r="C797" s="71">
        <v>59</v>
      </c>
      <c r="D797" s="69" t="str">
        <f t="shared" si="14"/>
        <v>P.85.59</v>
      </c>
      <c r="E797" s="78" t="s">
        <v>891</v>
      </c>
      <c r="F797" s="69" t="s">
        <v>88</v>
      </c>
      <c r="G797" s="72"/>
      <c r="H797" s="72"/>
      <c r="I797" s="72"/>
      <c r="J797" s="70"/>
      <c r="K797" s="72"/>
      <c r="L797" s="7"/>
      <c r="M797" s="307"/>
      <c r="N797" s="307"/>
      <c r="O797" s="307"/>
      <c r="P797" s="307"/>
      <c r="Q797" s="307"/>
      <c r="R797" s="307"/>
      <c r="S797" s="307"/>
      <c r="T797" s="307"/>
      <c r="U797" s="307"/>
      <c r="V797" s="307"/>
      <c r="W797" s="307"/>
      <c r="X797" s="307"/>
      <c r="Y797" s="307"/>
      <c r="Z797" s="307"/>
      <c r="AA797" s="308"/>
      <c r="AB797" s="308"/>
      <c r="AC797" s="308"/>
      <c r="AD797" s="308"/>
      <c r="AE797" s="308"/>
      <c r="AF797" s="308"/>
    </row>
    <row r="798" spans="1:32" ht="14.25" customHeight="1">
      <c r="A798" s="69" t="s">
        <v>879</v>
      </c>
      <c r="B798" s="71">
        <v>85</v>
      </c>
      <c r="C798" s="71">
        <v>60</v>
      </c>
      <c r="D798" s="69" t="str">
        <f t="shared" si="14"/>
        <v>P.85.60</v>
      </c>
      <c r="E798" s="78" t="s">
        <v>892</v>
      </c>
      <c r="F798" s="69" t="s">
        <v>88</v>
      </c>
      <c r="G798" s="72"/>
      <c r="H798" s="72"/>
      <c r="I798" s="72"/>
      <c r="J798" s="70"/>
      <c r="K798" s="72"/>
      <c r="L798" s="7"/>
      <c r="M798" s="307"/>
      <c r="N798" s="307"/>
      <c r="O798" s="307"/>
      <c r="P798" s="307"/>
      <c r="Q798" s="307"/>
      <c r="R798" s="307"/>
      <c r="S798" s="307"/>
      <c r="T798" s="307"/>
      <c r="U798" s="307"/>
      <c r="V798" s="307"/>
      <c r="W798" s="307"/>
      <c r="X798" s="307"/>
      <c r="Y798" s="307"/>
      <c r="Z798" s="307"/>
      <c r="AA798" s="308"/>
      <c r="AB798" s="308"/>
      <c r="AC798" s="308"/>
      <c r="AD798" s="308"/>
      <c r="AE798" s="308"/>
      <c r="AF798" s="308"/>
    </row>
    <row r="799" spans="1:32" ht="14.25" customHeight="1">
      <c r="A799" s="69" t="s">
        <v>893</v>
      </c>
      <c r="B799" s="71">
        <v>86</v>
      </c>
      <c r="C799" s="71">
        <v>10</v>
      </c>
      <c r="D799" s="69" t="str">
        <f t="shared" si="14"/>
        <v>Q.86.10</v>
      </c>
      <c r="E799" s="78" t="s">
        <v>894</v>
      </c>
      <c r="F799" s="69" t="s">
        <v>88</v>
      </c>
      <c r="G799" s="72"/>
      <c r="H799" s="72"/>
      <c r="I799" s="72"/>
      <c r="J799" s="70"/>
      <c r="K799" s="72"/>
      <c r="L799" s="7"/>
      <c r="M799" s="307"/>
      <c r="N799" s="307"/>
      <c r="O799" s="307"/>
      <c r="P799" s="307"/>
      <c r="Q799" s="307"/>
      <c r="R799" s="307"/>
      <c r="S799" s="307"/>
      <c r="T799" s="307"/>
      <c r="U799" s="307"/>
      <c r="V799" s="307"/>
      <c r="W799" s="307"/>
      <c r="X799" s="307"/>
      <c r="Y799" s="307"/>
      <c r="Z799" s="307"/>
      <c r="AA799" s="308"/>
      <c r="AB799" s="308"/>
      <c r="AC799" s="308"/>
      <c r="AD799" s="308"/>
      <c r="AE799" s="308"/>
      <c r="AF799" s="308"/>
    </row>
    <row r="800" spans="1:32" ht="14.25" customHeight="1">
      <c r="A800" s="69" t="s">
        <v>893</v>
      </c>
      <c r="B800" s="71">
        <v>86</v>
      </c>
      <c r="C800" s="71">
        <v>21</v>
      </c>
      <c r="D800" s="69" t="str">
        <f t="shared" si="14"/>
        <v>Q.86.21</v>
      </c>
      <c r="E800" s="78" t="s">
        <v>895</v>
      </c>
      <c r="F800" s="69" t="s">
        <v>88</v>
      </c>
      <c r="G800" s="72"/>
      <c r="H800" s="72"/>
      <c r="I800" s="72"/>
      <c r="J800" s="70"/>
      <c r="K800" s="72"/>
      <c r="L800" s="7"/>
      <c r="M800" s="307"/>
      <c r="N800" s="307"/>
      <c r="O800" s="307"/>
      <c r="P800" s="307"/>
      <c r="Q800" s="307"/>
      <c r="R800" s="307"/>
      <c r="S800" s="307"/>
      <c r="T800" s="307"/>
      <c r="U800" s="307"/>
      <c r="V800" s="307"/>
      <c r="W800" s="307"/>
      <c r="X800" s="307"/>
      <c r="Y800" s="307"/>
      <c r="Z800" s="307"/>
      <c r="AA800" s="308"/>
      <c r="AB800" s="308"/>
      <c r="AC800" s="308"/>
      <c r="AD800" s="308"/>
      <c r="AE800" s="308"/>
      <c r="AF800" s="308"/>
    </row>
    <row r="801" spans="1:32" ht="14.25" customHeight="1">
      <c r="A801" s="69" t="s">
        <v>893</v>
      </c>
      <c r="B801" s="71">
        <v>86</v>
      </c>
      <c r="C801" s="71">
        <v>22</v>
      </c>
      <c r="D801" s="69" t="str">
        <f t="shared" si="14"/>
        <v>Q.86.22</v>
      </c>
      <c r="E801" s="78" t="s">
        <v>896</v>
      </c>
      <c r="F801" s="69" t="s">
        <v>88</v>
      </c>
      <c r="G801" s="72"/>
      <c r="H801" s="72"/>
      <c r="I801" s="72"/>
      <c r="J801" s="70"/>
      <c r="K801" s="72"/>
      <c r="L801" s="7"/>
      <c r="M801" s="307"/>
      <c r="N801" s="307"/>
      <c r="O801" s="307"/>
      <c r="P801" s="307"/>
      <c r="Q801" s="307"/>
      <c r="R801" s="307"/>
      <c r="S801" s="307"/>
      <c r="T801" s="307"/>
      <c r="U801" s="307"/>
      <c r="V801" s="307"/>
      <c r="W801" s="307"/>
      <c r="X801" s="307"/>
      <c r="Y801" s="307"/>
      <c r="Z801" s="307"/>
      <c r="AA801" s="308"/>
      <c r="AB801" s="308"/>
      <c r="AC801" s="308"/>
      <c r="AD801" s="308"/>
      <c r="AE801" s="308"/>
      <c r="AF801" s="308"/>
    </row>
    <row r="802" spans="1:32" ht="14.25" customHeight="1">
      <c r="A802" s="69" t="s">
        <v>893</v>
      </c>
      <c r="B802" s="71">
        <v>86</v>
      </c>
      <c r="C802" s="71">
        <v>23</v>
      </c>
      <c r="D802" s="69" t="str">
        <f t="shared" si="14"/>
        <v>Q.86.23</v>
      </c>
      <c r="E802" s="78" t="s">
        <v>897</v>
      </c>
      <c r="F802" s="69" t="s">
        <v>88</v>
      </c>
      <c r="G802" s="72"/>
      <c r="H802" s="72"/>
      <c r="I802" s="72"/>
      <c r="J802" s="70"/>
      <c r="K802" s="72"/>
      <c r="L802" s="7"/>
      <c r="M802" s="307"/>
      <c r="N802" s="307"/>
      <c r="O802" s="307"/>
      <c r="P802" s="307"/>
      <c r="Q802" s="307"/>
      <c r="R802" s="307"/>
      <c r="S802" s="307"/>
      <c r="T802" s="307"/>
      <c r="U802" s="307"/>
      <c r="V802" s="307"/>
      <c r="W802" s="307"/>
      <c r="X802" s="307"/>
      <c r="Y802" s="307"/>
      <c r="Z802" s="307"/>
      <c r="AA802" s="308"/>
      <c r="AB802" s="308"/>
      <c r="AC802" s="308"/>
      <c r="AD802" s="308"/>
      <c r="AE802" s="308"/>
      <c r="AF802" s="308"/>
    </row>
    <row r="803" spans="1:32" ht="14.25" customHeight="1">
      <c r="A803" s="69" t="s">
        <v>893</v>
      </c>
      <c r="B803" s="71">
        <v>86</v>
      </c>
      <c r="C803" s="71">
        <v>90</v>
      </c>
      <c r="D803" s="69" t="str">
        <f t="shared" si="14"/>
        <v>Q.86.90</v>
      </c>
      <c r="E803" s="78" t="s">
        <v>898</v>
      </c>
      <c r="F803" s="69" t="s">
        <v>88</v>
      </c>
      <c r="G803" s="72"/>
      <c r="H803" s="72"/>
      <c r="I803" s="72"/>
      <c r="J803" s="70"/>
      <c r="K803" s="72"/>
      <c r="L803" s="7"/>
      <c r="M803" s="307"/>
      <c r="N803" s="307"/>
      <c r="O803" s="307"/>
      <c r="P803" s="307"/>
      <c r="Q803" s="307"/>
      <c r="R803" s="307"/>
      <c r="S803" s="307"/>
      <c r="T803" s="307"/>
      <c r="U803" s="307"/>
      <c r="V803" s="307"/>
      <c r="W803" s="307"/>
      <c r="X803" s="307"/>
      <c r="Y803" s="307"/>
      <c r="Z803" s="307"/>
      <c r="AA803" s="308"/>
      <c r="AB803" s="308"/>
      <c r="AC803" s="308"/>
      <c r="AD803" s="308"/>
      <c r="AE803" s="308"/>
      <c r="AF803" s="308"/>
    </row>
    <row r="804" spans="1:32" ht="14.25" customHeight="1">
      <c r="A804" s="69" t="s">
        <v>893</v>
      </c>
      <c r="B804" s="69">
        <v>87</v>
      </c>
      <c r="C804" s="69" t="s">
        <v>220</v>
      </c>
      <c r="D804" s="69" t="str">
        <f t="shared" si="14"/>
        <v>Q.87.-</v>
      </c>
      <c r="E804" s="78" t="s">
        <v>899</v>
      </c>
      <c r="F804" s="69" t="s">
        <v>88</v>
      </c>
      <c r="G804" s="73"/>
      <c r="H804" s="14"/>
      <c r="I804" s="14"/>
      <c r="J804" s="69"/>
      <c r="K804" s="74"/>
      <c r="L804" s="69"/>
      <c r="M804" s="311"/>
      <c r="N804" s="311"/>
      <c r="O804" s="311"/>
      <c r="P804" s="311"/>
      <c r="Q804" s="311"/>
      <c r="R804" s="311"/>
      <c r="S804" s="311"/>
      <c r="T804" s="311"/>
      <c r="U804" s="311"/>
      <c r="V804" s="311"/>
      <c r="AB804" s="308"/>
      <c r="AC804" s="308"/>
      <c r="AD804" s="308"/>
      <c r="AE804" s="308"/>
      <c r="AF804" s="308"/>
    </row>
    <row r="805" spans="1:32" ht="14.25" customHeight="1">
      <c r="A805" s="69" t="s">
        <v>893</v>
      </c>
      <c r="B805" s="71">
        <v>87</v>
      </c>
      <c r="C805" s="71">
        <v>10</v>
      </c>
      <c r="D805" s="69" t="str">
        <f t="shared" si="14"/>
        <v>Q.87.10</v>
      </c>
      <c r="E805" s="78" t="s">
        <v>900</v>
      </c>
      <c r="F805" s="69" t="s">
        <v>88</v>
      </c>
      <c r="G805" s="72"/>
      <c r="H805" s="72"/>
      <c r="I805" s="72"/>
      <c r="J805" s="70"/>
      <c r="K805" s="72"/>
      <c r="L805" s="7"/>
      <c r="M805" s="307"/>
      <c r="N805" s="307"/>
      <c r="O805" s="307"/>
      <c r="P805" s="307"/>
      <c r="Q805" s="307"/>
      <c r="R805" s="307"/>
      <c r="S805" s="307"/>
      <c r="T805" s="307"/>
      <c r="U805" s="307"/>
      <c r="V805" s="307"/>
      <c r="W805" s="307"/>
      <c r="X805" s="307"/>
      <c r="Y805" s="307"/>
      <c r="Z805" s="307"/>
      <c r="AA805" s="308"/>
      <c r="AB805" s="308"/>
      <c r="AC805" s="308"/>
      <c r="AD805" s="308"/>
      <c r="AE805" s="308"/>
      <c r="AF805" s="308"/>
    </row>
    <row r="806" spans="1:32" ht="14.25" customHeight="1">
      <c r="A806" s="69" t="s">
        <v>893</v>
      </c>
      <c r="B806" s="71">
        <v>87</v>
      </c>
      <c r="C806" s="71">
        <v>20</v>
      </c>
      <c r="D806" s="69" t="str">
        <f t="shared" si="14"/>
        <v>Q.87.20</v>
      </c>
      <c r="E806" s="78" t="s">
        <v>901</v>
      </c>
      <c r="F806" s="69" t="s">
        <v>88</v>
      </c>
      <c r="G806" s="72"/>
      <c r="H806" s="72"/>
      <c r="I806" s="72"/>
      <c r="J806" s="70"/>
      <c r="K806" s="72"/>
      <c r="L806" s="7"/>
      <c r="M806" s="307"/>
      <c r="N806" s="307"/>
      <c r="O806" s="307"/>
      <c r="P806" s="307"/>
      <c r="Q806" s="307"/>
      <c r="R806" s="307"/>
      <c r="S806" s="307"/>
      <c r="T806" s="307"/>
      <c r="U806" s="307"/>
      <c r="V806" s="307"/>
      <c r="W806" s="307"/>
      <c r="X806" s="307"/>
      <c r="Y806" s="307"/>
      <c r="Z806" s="307"/>
      <c r="AA806" s="308"/>
      <c r="AB806" s="308"/>
      <c r="AC806" s="308"/>
      <c r="AD806" s="308"/>
      <c r="AE806" s="308"/>
      <c r="AF806" s="308"/>
    </row>
    <row r="807" spans="1:32" ht="14.25" customHeight="1">
      <c r="A807" s="69" t="s">
        <v>893</v>
      </c>
      <c r="B807" s="71">
        <v>87</v>
      </c>
      <c r="C807" s="71">
        <v>31</v>
      </c>
      <c r="D807" s="69" t="str">
        <f t="shared" si="14"/>
        <v>Q.87.31</v>
      </c>
      <c r="E807" s="78" t="s">
        <v>902</v>
      </c>
      <c r="F807" s="69" t="s">
        <v>88</v>
      </c>
      <c r="G807" s="72"/>
      <c r="H807" s="72"/>
      <c r="I807" s="72"/>
      <c r="J807" s="70"/>
      <c r="K807" s="72"/>
      <c r="L807" s="7"/>
      <c r="M807" s="307"/>
      <c r="N807" s="307"/>
      <c r="O807" s="307"/>
      <c r="P807" s="307"/>
      <c r="Q807" s="307"/>
      <c r="R807" s="307"/>
      <c r="S807" s="307"/>
      <c r="T807" s="307"/>
      <c r="U807" s="307"/>
      <c r="V807" s="307"/>
      <c r="W807" s="307"/>
      <c r="X807" s="307"/>
      <c r="Y807" s="307"/>
      <c r="Z807" s="307"/>
      <c r="AA807" s="308"/>
      <c r="AB807" s="308"/>
      <c r="AC807" s="308"/>
      <c r="AD807" s="308"/>
      <c r="AE807" s="308"/>
      <c r="AF807" s="308"/>
    </row>
    <row r="808" spans="1:32" ht="14.25" customHeight="1">
      <c r="A808" s="69" t="s">
        <v>893</v>
      </c>
      <c r="B808" s="71">
        <v>87</v>
      </c>
      <c r="C808" s="71">
        <v>32</v>
      </c>
      <c r="D808" s="69" t="str">
        <f t="shared" si="14"/>
        <v>Q.87.32</v>
      </c>
      <c r="E808" s="78" t="s">
        <v>903</v>
      </c>
      <c r="F808" s="69" t="s">
        <v>88</v>
      </c>
      <c r="G808" s="72"/>
      <c r="H808" s="72"/>
      <c r="I808" s="72"/>
      <c r="J808" s="70"/>
      <c r="K808" s="72"/>
      <c r="L808" s="7"/>
      <c r="M808" s="307"/>
      <c r="N808" s="307"/>
      <c r="O808" s="307"/>
      <c r="P808" s="307"/>
      <c r="Q808" s="307"/>
      <c r="R808" s="307"/>
      <c r="S808" s="307"/>
      <c r="T808" s="307"/>
      <c r="U808" s="307"/>
      <c r="V808" s="307"/>
      <c r="W808" s="307"/>
      <c r="X808" s="307"/>
      <c r="Y808" s="307"/>
      <c r="Z808" s="307"/>
      <c r="AA808" s="308"/>
      <c r="AB808" s="308"/>
      <c r="AC808" s="308"/>
      <c r="AD808" s="308"/>
      <c r="AE808" s="308"/>
      <c r="AF808" s="308"/>
    </row>
    <row r="809" spans="1:32" ht="14.25" customHeight="1">
      <c r="A809" s="69" t="s">
        <v>893</v>
      </c>
      <c r="B809" s="71">
        <v>87</v>
      </c>
      <c r="C809" s="71">
        <v>90</v>
      </c>
      <c r="D809" s="69" t="str">
        <f t="shared" si="14"/>
        <v>Q.87.90</v>
      </c>
      <c r="E809" s="78" t="s">
        <v>904</v>
      </c>
      <c r="F809" s="69" t="s">
        <v>88</v>
      </c>
      <c r="G809" s="72"/>
      <c r="H809" s="72"/>
      <c r="I809" s="72"/>
      <c r="J809" s="70"/>
      <c r="K809" s="72"/>
      <c r="L809" s="7"/>
      <c r="M809" s="307"/>
      <c r="N809" s="307"/>
      <c r="O809" s="307"/>
      <c r="P809" s="307"/>
      <c r="Q809" s="307"/>
      <c r="R809" s="307"/>
      <c r="S809" s="307"/>
      <c r="T809" s="307"/>
      <c r="U809" s="307"/>
      <c r="V809" s="307"/>
      <c r="W809" s="307"/>
      <c r="X809" s="307"/>
      <c r="Y809" s="307"/>
      <c r="Z809" s="307"/>
      <c r="AA809" s="308"/>
      <c r="AB809" s="308"/>
      <c r="AC809" s="308"/>
      <c r="AD809" s="308"/>
      <c r="AE809" s="308"/>
      <c r="AF809" s="308"/>
    </row>
    <row r="810" spans="1:32" ht="14.25" customHeight="1">
      <c r="A810" s="69" t="s">
        <v>893</v>
      </c>
      <c r="B810" s="71">
        <v>88</v>
      </c>
      <c r="C810" s="71">
        <v>11</v>
      </c>
      <c r="D810" s="69" t="str">
        <f t="shared" si="14"/>
        <v>Q.88.11</v>
      </c>
      <c r="E810" s="78" t="s">
        <v>905</v>
      </c>
      <c r="F810" s="69" t="s">
        <v>88</v>
      </c>
      <c r="G810" s="72"/>
      <c r="H810" s="72"/>
      <c r="I810" s="72"/>
      <c r="J810" s="70"/>
      <c r="K810" s="72"/>
      <c r="L810" s="7"/>
      <c r="M810" s="307"/>
      <c r="N810" s="307"/>
      <c r="O810" s="307"/>
      <c r="P810" s="307"/>
      <c r="Q810" s="307"/>
      <c r="R810" s="307"/>
      <c r="S810" s="307"/>
      <c r="T810" s="307"/>
      <c r="U810" s="307"/>
      <c r="V810" s="307"/>
      <c r="W810" s="307"/>
      <c r="X810" s="307"/>
      <c r="Y810" s="307"/>
      <c r="Z810" s="307"/>
      <c r="AA810" s="308"/>
      <c r="AB810" s="308"/>
      <c r="AC810" s="308"/>
      <c r="AD810" s="308"/>
      <c r="AE810" s="308"/>
      <c r="AF810" s="308"/>
    </row>
    <row r="811" spans="1:32" ht="14.25" customHeight="1">
      <c r="A811" s="69" t="s">
        <v>893</v>
      </c>
      <c r="B811" s="71">
        <v>88</v>
      </c>
      <c r="C811" s="71">
        <v>12</v>
      </c>
      <c r="D811" s="69" t="str">
        <f t="shared" si="14"/>
        <v>Q.88.12</v>
      </c>
      <c r="E811" s="78" t="s">
        <v>906</v>
      </c>
      <c r="F811" s="69" t="s">
        <v>88</v>
      </c>
      <c r="G811" s="72"/>
      <c r="H811" s="72"/>
      <c r="I811" s="72"/>
      <c r="J811" s="70"/>
      <c r="K811" s="72"/>
      <c r="L811" s="7"/>
      <c r="M811" s="307"/>
      <c r="N811" s="307"/>
      <c r="O811" s="307"/>
      <c r="P811" s="307"/>
      <c r="Q811" s="307"/>
      <c r="R811" s="307"/>
      <c r="S811" s="307"/>
      <c r="T811" s="307"/>
      <c r="U811" s="307"/>
      <c r="V811" s="307"/>
      <c r="W811" s="307"/>
      <c r="X811" s="307"/>
      <c r="Y811" s="307"/>
      <c r="Z811" s="307"/>
      <c r="AA811" s="308"/>
      <c r="AB811" s="308"/>
      <c r="AC811" s="308"/>
      <c r="AD811" s="308"/>
      <c r="AE811" s="308"/>
      <c r="AF811" s="308"/>
    </row>
    <row r="812" spans="1:32" ht="14.25" customHeight="1">
      <c r="A812" s="69" t="s">
        <v>893</v>
      </c>
      <c r="B812" s="71">
        <v>88</v>
      </c>
      <c r="C812" s="71">
        <v>91</v>
      </c>
      <c r="D812" s="69" t="str">
        <f t="shared" si="14"/>
        <v>Q.88.91</v>
      </c>
      <c r="E812" s="78" t="s">
        <v>907</v>
      </c>
      <c r="F812" s="69" t="s">
        <v>88</v>
      </c>
      <c r="G812" s="72"/>
      <c r="H812" s="72"/>
      <c r="I812" s="72"/>
      <c r="J812" s="70"/>
      <c r="K812" s="72"/>
      <c r="L812" s="7"/>
      <c r="M812" s="307"/>
      <c r="N812" s="307"/>
      <c r="O812" s="307"/>
      <c r="P812" s="307"/>
      <c r="Q812" s="307"/>
      <c r="R812" s="307"/>
      <c r="S812" s="307"/>
      <c r="T812" s="307"/>
      <c r="U812" s="307"/>
      <c r="V812" s="307"/>
      <c r="W812" s="307"/>
      <c r="X812" s="307"/>
      <c r="Y812" s="307"/>
      <c r="Z812" s="307"/>
      <c r="AA812" s="308"/>
      <c r="AB812" s="308"/>
      <c r="AC812" s="308"/>
      <c r="AD812" s="308"/>
      <c r="AE812" s="308"/>
      <c r="AF812" s="308"/>
    </row>
    <row r="813" spans="1:32" ht="14.25" customHeight="1">
      <c r="A813" s="69" t="s">
        <v>893</v>
      </c>
      <c r="B813" s="71">
        <v>88</v>
      </c>
      <c r="C813" s="71">
        <v>99</v>
      </c>
      <c r="D813" s="69" t="str">
        <f t="shared" si="14"/>
        <v>Q.88.99</v>
      </c>
      <c r="E813" s="78" t="s">
        <v>908</v>
      </c>
      <c r="F813" s="69" t="s">
        <v>88</v>
      </c>
      <c r="G813" s="72"/>
      <c r="H813" s="72"/>
      <c r="I813" s="72"/>
      <c r="J813" s="70"/>
      <c r="K813" s="72"/>
      <c r="L813" s="7"/>
      <c r="M813" s="307"/>
      <c r="N813" s="307"/>
      <c r="O813" s="307"/>
      <c r="P813" s="307"/>
      <c r="Q813" s="307"/>
      <c r="R813" s="307"/>
      <c r="S813" s="307"/>
      <c r="T813" s="307"/>
      <c r="U813" s="307"/>
      <c r="V813" s="307"/>
      <c r="W813" s="307"/>
      <c r="X813" s="307"/>
      <c r="Y813" s="307"/>
      <c r="Z813" s="307"/>
      <c r="AA813" s="308"/>
      <c r="AB813" s="308"/>
      <c r="AC813" s="308"/>
      <c r="AD813" s="308"/>
      <c r="AE813" s="308"/>
      <c r="AF813" s="308"/>
    </row>
    <row r="814" spans="1:32" ht="14.25" customHeight="1">
      <c r="A814" s="69" t="s">
        <v>909</v>
      </c>
      <c r="B814" s="69">
        <v>90</v>
      </c>
      <c r="C814" s="69" t="s">
        <v>220</v>
      </c>
      <c r="D814" s="69" t="str">
        <f t="shared" si="14"/>
        <v>R.90.-</v>
      </c>
      <c r="E814" s="78" t="s">
        <v>910</v>
      </c>
      <c r="F814" s="69" t="s">
        <v>88</v>
      </c>
      <c r="G814" s="73"/>
      <c r="H814" s="14"/>
      <c r="I814" s="14"/>
      <c r="J814" s="69"/>
      <c r="K814" s="74"/>
      <c r="L814" s="69"/>
      <c r="M814" s="311"/>
      <c r="N814" s="311"/>
      <c r="O814" s="311"/>
      <c r="P814" s="311"/>
      <c r="Q814" s="311"/>
      <c r="R814" s="311"/>
      <c r="S814" s="311"/>
      <c r="T814" s="311"/>
      <c r="U814" s="311"/>
      <c r="V814" s="311"/>
      <c r="AB814" s="308"/>
      <c r="AC814" s="308"/>
      <c r="AD814" s="308"/>
      <c r="AE814" s="308"/>
      <c r="AF814" s="308"/>
    </row>
    <row r="815" spans="1:32" ht="14.25" customHeight="1">
      <c r="A815" s="69" t="s">
        <v>909</v>
      </c>
      <c r="B815" s="71">
        <v>90</v>
      </c>
      <c r="C815" s="71" t="s">
        <v>86</v>
      </c>
      <c r="D815" s="69" t="str">
        <f t="shared" si="14"/>
        <v>R.90.O1</v>
      </c>
      <c r="E815" s="78" t="s">
        <v>911</v>
      </c>
      <c r="F815" s="69" t="s">
        <v>88</v>
      </c>
      <c r="G815" s="72"/>
      <c r="H815" s="72"/>
      <c r="I815" s="72"/>
      <c r="J815" s="70"/>
      <c r="K815" s="72"/>
      <c r="L815" s="7"/>
      <c r="M815" s="307"/>
      <c r="N815" s="307"/>
      <c r="O815" s="307"/>
      <c r="P815" s="307"/>
      <c r="Q815" s="307"/>
      <c r="R815" s="307"/>
      <c r="S815" s="307"/>
      <c r="T815" s="307"/>
      <c r="U815" s="307"/>
      <c r="V815" s="307"/>
      <c r="W815" s="307"/>
      <c r="X815" s="307"/>
      <c r="Y815" s="307"/>
      <c r="Z815" s="307"/>
      <c r="AA815" s="308"/>
      <c r="AB815" s="308"/>
      <c r="AC815" s="308"/>
      <c r="AD815" s="308"/>
      <c r="AE815" s="308"/>
      <c r="AF815" s="308"/>
    </row>
    <row r="816" spans="1:32" ht="14.25" customHeight="1">
      <c r="A816" s="69" t="s">
        <v>909</v>
      </c>
      <c r="B816" s="71">
        <v>90</v>
      </c>
      <c r="C816" s="71" t="s">
        <v>119</v>
      </c>
      <c r="D816" s="69" t="str">
        <f t="shared" si="14"/>
        <v>R.90.O2</v>
      </c>
      <c r="E816" s="78" t="s">
        <v>912</v>
      </c>
      <c r="F816" s="69" t="s">
        <v>88</v>
      </c>
      <c r="G816" s="72"/>
      <c r="H816" s="72"/>
      <c r="I816" s="72"/>
      <c r="J816" s="70"/>
      <c r="K816" s="72"/>
      <c r="L816" s="7"/>
      <c r="M816" s="307"/>
      <c r="N816" s="307"/>
      <c r="O816" s="307"/>
      <c r="P816" s="307"/>
      <c r="Q816" s="307"/>
      <c r="R816" s="307"/>
      <c r="S816" s="307"/>
      <c r="T816" s="307"/>
      <c r="U816" s="307"/>
      <c r="V816" s="307"/>
      <c r="W816" s="307"/>
      <c r="X816" s="307"/>
      <c r="Y816" s="307"/>
      <c r="Z816" s="307"/>
      <c r="AA816" s="308"/>
      <c r="AB816" s="308"/>
      <c r="AC816" s="308"/>
      <c r="AD816" s="308"/>
      <c r="AE816" s="308"/>
      <c r="AF816" s="308"/>
    </row>
    <row r="817" spans="1:32" ht="14.25" customHeight="1">
      <c r="A817" s="69" t="s">
        <v>909</v>
      </c>
      <c r="B817" s="71">
        <v>90</v>
      </c>
      <c r="C817" s="71" t="s">
        <v>134</v>
      </c>
      <c r="D817" s="69" t="str">
        <f t="shared" si="14"/>
        <v>R.90.O3</v>
      </c>
      <c r="E817" s="78" t="s">
        <v>913</v>
      </c>
      <c r="F817" s="69" t="s">
        <v>88</v>
      </c>
      <c r="G817" s="72"/>
      <c r="H817" s="72"/>
      <c r="I817" s="72"/>
      <c r="J817" s="70"/>
      <c r="K817" s="72"/>
      <c r="L817" s="7"/>
      <c r="M817" s="307"/>
      <c r="N817" s="307"/>
      <c r="O817" s="307"/>
      <c r="P817" s="307"/>
      <c r="Q817" s="307"/>
      <c r="R817" s="307"/>
      <c r="S817" s="307"/>
      <c r="T817" s="307"/>
      <c r="U817" s="307"/>
      <c r="V817" s="307"/>
      <c r="W817" s="307"/>
      <c r="X817" s="307"/>
      <c r="Y817" s="307"/>
      <c r="Z817" s="307"/>
      <c r="AA817" s="308"/>
      <c r="AB817" s="308"/>
      <c r="AC817" s="308"/>
      <c r="AD817" s="308"/>
      <c r="AE817" s="308"/>
      <c r="AF817" s="308"/>
    </row>
    <row r="818" spans="1:32" ht="14.25" customHeight="1">
      <c r="A818" s="69" t="s">
        <v>909</v>
      </c>
      <c r="B818" s="71">
        <v>90</v>
      </c>
      <c r="C818" s="71" t="s">
        <v>192</v>
      </c>
      <c r="D818" s="69" t="str">
        <f t="shared" si="14"/>
        <v>R.90.O4</v>
      </c>
      <c r="E818" s="78" t="s">
        <v>914</v>
      </c>
      <c r="F818" s="69" t="s">
        <v>88</v>
      </c>
      <c r="G818" s="72"/>
      <c r="H818" s="72"/>
      <c r="I818" s="72"/>
      <c r="J818" s="70"/>
      <c r="K818" s="72"/>
      <c r="L818" s="7"/>
      <c r="M818" s="307"/>
      <c r="N818" s="307"/>
      <c r="O818" s="307"/>
      <c r="P818" s="307"/>
      <c r="Q818" s="307"/>
      <c r="R818" s="307"/>
      <c r="S818" s="307"/>
      <c r="T818" s="307"/>
      <c r="U818" s="307"/>
      <c r="V818" s="307"/>
      <c r="W818" s="307"/>
      <c r="X818" s="307"/>
      <c r="Y818" s="307"/>
      <c r="Z818" s="307"/>
      <c r="AA818" s="308"/>
      <c r="AB818" s="308"/>
      <c r="AC818" s="308"/>
      <c r="AD818" s="308"/>
      <c r="AE818" s="308"/>
      <c r="AF818" s="308"/>
    </row>
    <row r="819" spans="1:32" ht="14.25" customHeight="1">
      <c r="A819" s="69" t="s">
        <v>909</v>
      </c>
      <c r="B819" s="69">
        <v>91</v>
      </c>
      <c r="C819" s="69" t="s">
        <v>220</v>
      </c>
      <c r="D819" s="69" t="str">
        <f t="shared" si="14"/>
        <v>R.91.-</v>
      </c>
      <c r="E819" s="78" t="s">
        <v>915</v>
      </c>
      <c r="F819" s="69" t="s">
        <v>88</v>
      </c>
      <c r="G819" s="73"/>
      <c r="H819" s="14"/>
      <c r="I819" s="14"/>
      <c r="J819" s="69"/>
      <c r="K819" s="74"/>
      <c r="L819" s="69"/>
      <c r="M819" s="311"/>
      <c r="N819" s="311"/>
      <c r="O819" s="311"/>
      <c r="P819" s="311"/>
      <c r="Q819" s="311"/>
      <c r="R819" s="311"/>
      <c r="S819" s="311"/>
      <c r="T819" s="311"/>
      <c r="U819" s="311"/>
      <c r="V819" s="311"/>
      <c r="AB819" s="308"/>
      <c r="AC819" s="308"/>
      <c r="AD819" s="308"/>
      <c r="AE819" s="308"/>
      <c r="AF819" s="308"/>
    </row>
    <row r="820" spans="1:32" ht="14.25" customHeight="1">
      <c r="A820" s="69" t="s">
        <v>909</v>
      </c>
      <c r="B820" s="71">
        <v>91</v>
      </c>
      <c r="C820" s="71" t="s">
        <v>119</v>
      </c>
      <c r="D820" s="69" t="str">
        <f t="shared" si="14"/>
        <v>R.91.O2</v>
      </c>
      <c r="E820" s="78" t="s">
        <v>916</v>
      </c>
      <c r="F820" s="69" t="s">
        <v>88</v>
      </c>
      <c r="G820" s="72"/>
      <c r="H820" s="72"/>
      <c r="I820" s="72"/>
      <c r="J820" s="70"/>
      <c r="K820" s="72"/>
      <c r="L820" s="7"/>
      <c r="M820" s="307"/>
      <c r="N820" s="307"/>
      <c r="O820" s="307"/>
      <c r="P820" s="307"/>
      <c r="Q820" s="307"/>
      <c r="R820" s="307"/>
      <c r="S820" s="307"/>
      <c r="T820" s="307"/>
      <c r="U820" s="307"/>
      <c r="V820" s="307"/>
      <c r="W820" s="307"/>
      <c r="X820" s="307"/>
      <c r="Y820" s="307"/>
      <c r="Z820" s="307"/>
      <c r="AA820" s="308"/>
      <c r="AB820" s="308"/>
      <c r="AC820" s="308"/>
      <c r="AD820" s="308"/>
      <c r="AE820" s="308"/>
      <c r="AF820" s="308"/>
    </row>
    <row r="821" spans="1:32" ht="14.25" customHeight="1">
      <c r="A821" s="69" t="s">
        <v>909</v>
      </c>
      <c r="B821" s="71">
        <v>91</v>
      </c>
      <c r="C821" s="71" t="s">
        <v>134</v>
      </c>
      <c r="D821" s="69" t="str">
        <f t="shared" si="14"/>
        <v>R.91.O3</v>
      </c>
      <c r="E821" s="78" t="s">
        <v>917</v>
      </c>
      <c r="F821" s="69" t="s">
        <v>88</v>
      </c>
      <c r="G821" s="72"/>
      <c r="H821" s="72"/>
      <c r="I821" s="72"/>
      <c r="J821" s="70"/>
      <c r="K821" s="72"/>
      <c r="L821" s="7"/>
      <c r="M821" s="307"/>
      <c r="N821" s="307"/>
      <c r="O821" s="307"/>
      <c r="P821" s="307"/>
      <c r="Q821" s="307"/>
      <c r="R821" s="307"/>
      <c r="S821" s="307"/>
      <c r="T821" s="307"/>
      <c r="U821" s="307"/>
      <c r="V821" s="307"/>
      <c r="W821" s="307"/>
      <c r="X821" s="307"/>
      <c r="Y821" s="307"/>
      <c r="Z821" s="307"/>
      <c r="AA821" s="308"/>
      <c r="AB821" s="308"/>
      <c r="AC821" s="308"/>
      <c r="AD821" s="308"/>
      <c r="AE821" s="308"/>
      <c r="AF821" s="308"/>
    </row>
    <row r="822" spans="1:32" ht="14.25" customHeight="1">
      <c r="A822" s="69" t="s">
        <v>909</v>
      </c>
      <c r="B822" s="71">
        <v>91</v>
      </c>
      <c r="C822" s="71" t="s">
        <v>192</v>
      </c>
      <c r="D822" s="69" t="str">
        <f t="shared" si="14"/>
        <v>R.91.O4</v>
      </c>
      <c r="E822" s="78" t="s">
        <v>918</v>
      </c>
      <c r="F822" s="69" t="s">
        <v>88</v>
      </c>
      <c r="G822" s="72"/>
      <c r="H822" s="72"/>
      <c r="I822" s="72"/>
      <c r="J822" s="70"/>
      <c r="K822" s="72"/>
      <c r="L822" s="7"/>
      <c r="M822" s="307"/>
      <c r="N822" s="307"/>
      <c r="O822" s="307"/>
      <c r="P822" s="307"/>
      <c r="Q822" s="307"/>
      <c r="R822" s="307"/>
      <c r="S822" s="307"/>
      <c r="T822" s="307"/>
      <c r="U822" s="307"/>
      <c r="V822" s="307"/>
      <c r="W822" s="307"/>
      <c r="X822" s="307"/>
      <c r="Y822" s="307"/>
      <c r="Z822" s="307"/>
      <c r="AA822" s="308"/>
      <c r="AB822" s="308"/>
      <c r="AC822" s="308"/>
      <c r="AD822" s="308"/>
      <c r="AE822" s="308"/>
      <c r="AF822" s="308"/>
    </row>
    <row r="823" spans="1:32" ht="14.25" customHeight="1">
      <c r="A823" s="69" t="s">
        <v>909</v>
      </c>
      <c r="B823" s="71">
        <v>91</v>
      </c>
      <c r="C823" s="71" t="s">
        <v>140</v>
      </c>
      <c r="D823" s="69" t="str">
        <f t="shared" si="14"/>
        <v>R.91.O5</v>
      </c>
      <c r="E823" s="78" t="s">
        <v>919</v>
      </c>
      <c r="F823" s="69" t="s">
        <v>88</v>
      </c>
      <c r="G823" s="72"/>
      <c r="H823" s="72"/>
      <c r="I823" s="72"/>
      <c r="J823" s="70"/>
      <c r="K823" s="72"/>
      <c r="L823" s="7"/>
      <c r="M823" s="307"/>
      <c r="N823" s="307"/>
      <c r="O823" s="307"/>
      <c r="P823" s="307"/>
      <c r="Q823" s="307"/>
      <c r="R823" s="307"/>
      <c r="S823" s="307"/>
      <c r="T823" s="307"/>
      <c r="U823" s="307"/>
      <c r="V823" s="307"/>
      <c r="W823" s="307"/>
      <c r="X823" s="307"/>
      <c r="Y823" s="307"/>
      <c r="Z823" s="307"/>
      <c r="AA823" s="308"/>
      <c r="AB823" s="308"/>
      <c r="AC823" s="308"/>
      <c r="AD823" s="308"/>
      <c r="AE823" s="308"/>
      <c r="AF823" s="308"/>
    </row>
    <row r="824" spans="1:32" ht="14.25" customHeight="1">
      <c r="A824" s="69" t="s">
        <v>909</v>
      </c>
      <c r="B824" s="71">
        <v>91</v>
      </c>
      <c r="C824" s="71" t="s">
        <v>143</v>
      </c>
      <c r="D824" s="69" t="str">
        <f t="shared" si="14"/>
        <v>R.91.O6</v>
      </c>
      <c r="E824" s="78" t="s">
        <v>920</v>
      </c>
      <c r="F824" s="69" t="s">
        <v>88</v>
      </c>
      <c r="G824" s="72"/>
      <c r="H824" s="72"/>
      <c r="I824" s="72"/>
      <c r="J824" s="70"/>
      <c r="K824" s="72"/>
      <c r="L824" s="7"/>
      <c r="M824" s="307"/>
      <c r="N824" s="307"/>
      <c r="O824" s="307"/>
      <c r="P824" s="307"/>
      <c r="Q824" s="307"/>
      <c r="R824" s="307"/>
      <c r="S824" s="307"/>
      <c r="T824" s="307"/>
      <c r="U824" s="307"/>
      <c r="V824" s="307"/>
      <c r="W824" s="307"/>
      <c r="X824" s="307"/>
      <c r="Y824" s="307"/>
      <c r="Z824" s="307"/>
      <c r="AA824" s="308"/>
      <c r="AB824" s="308"/>
      <c r="AC824" s="308"/>
      <c r="AD824" s="308"/>
      <c r="AE824" s="308"/>
      <c r="AF824" s="308"/>
    </row>
    <row r="825" spans="1:32" ht="14.25" customHeight="1">
      <c r="A825" s="69" t="s">
        <v>909</v>
      </c>
      <c r="B825" s="71">
        <v>92</v>
      </c>
      <c r="C825" s="71" t="s">
        <v>515</v>
      </c>
      <c r="D825" s="69" t="str">
        <f t="shared" si="14"/>
        <v>R.92.OO</v>
      </c>
      <c r="E825" s="78" t="s">
        <v>921</v>
      </c>
      <c r="F825" s="69" t="s">
        <v>88</v>
      </c>
      <c r="G825" s="72"/>
      <c r="H825" s="72"/>
      <c r="I825" s="72"/>
      <c r="J825" s="70"/>
      <c r="K825" s="72"/>
      <c r="L825" s="7"/>
      <c r="M825" s="307"/>
      <c r="N825" s="307"/>
      <c r="O825" s="307"/>
      <c r="P825" s="307"/>
      <c r="Q825" s="307"/>
      <c r="R825" s="307"/>
      <c r="S825" s="307"/>
      <c r="T825" s="307"/>
      <c r="U825" s="307"/>
      <c r="V825" s="307"/>
      <c r="W825" s="307"/>
      <c r="X825" s="307"/>
      <c r="Y825" s="307"/>
      <c r="Z825" s="307"/>
      <c r="AA825" s="308"/>
      <c r="AB825" s="308"/>
      <c r="AC825" s="308"/>
      <c r="AD825" s="308"/>
      <c r="AE825" s="308"/>
      <c r="AF825" s="308"/>
    </row>
    <row r="826" spans="1:32" ht="14.25" customHeight="1">
      <c r="A826" s="69" t="s">
        <v>909</v>
      </c>
      <c r="B826" s="71">
        <v>93</v>
      </c>
      <c r="C826" s="71">
        <v>11</v>
      </c>
      <c r="D826" s="69" t="str">
        <f t="shared" si="14"/>
        <v>R.93.11</v>
      </c>
      <c r="E826" s="78" t="s">
        <v>922</v>
      </c>
      <c r="F826" s="69" t="s">
        <v>88</v>
      </c>
      <c r="G826" s="72"/>
      <c r="H826" s="72"/>
      <c r="I826" s="72"/>
      <c r="J826" s="70"/>
      <c r="K826" s="72"/>
      <c r="L826" s="7"/>
      <c r="M826" s="307"/>
      <c r="N826" s="307"/>
      <c r="O826" s="307"/>
      <c r="P826" s="307"/>
      <c r="Q826" s="307"/>
      <c r="R826" s="307"/>
      <c r="S826" s="307"/>
      <c r="T826" s="307"/>
      <c r="U826" s="307"/>
      <c r="V826" s="307"/>
      <c r="W826" s="307"/>
      <c r="X826" s="307"/>
      <c r="Y826" s="307"/>
      <c r="Z826" s="307"/>
      <c r="AA826" s="308"/>
      <c r="AB826" s="308"/>
      <c r="AC826" s="308"/>
      <c r="AD826" s="308"/>
      <c r="AE826" s="308"/>
      <c r="AF826" s="308"/>
    </row>
    <row r="827" spans="1:32" ht="14.25" customHeight="1">
      <c r="A827" s="69" t="s">
        <v>909</v>
      </c>
      <c r="B827" s="71">
        <v>93</v>
      </c>
      <c r="C827" s="71">
        <v>12</v>
      </c>
      <c r="D827" s="69" t="str">
        <f t="shared" si="14"/>
        <v>R.93.12</v>
      </c>
      <c r="E827" s="78" t="s">
        <v>923</v>
      </c>
      <c r="F827" s="69" t="s">
        <v>88</v>
      </c>
      <c r="G827" s="72"/>
      <c r="H827" s="72"/>
      <c r="I827" s="72"/>
      <c r="J827" s="70"/>
      <c r="K827" s="72"/>
      <c r="L827" s="7"/>
      <c r="M827" s="307"/>
      <c r="N827" s="307"/>
      <c r="O827" s="307"/>
      <c r="P827" s="307"/>
      <c r="Q827" s="307"/>
      <c r="R827" s="307"/>
      <c r="S827" s="307"/>
      <c r="T827" s="307"/>
      <c r="U827" s="307"/>
      <c r="V827" s="307"/>
      <c r="W827" s="307"/>
      <c r="X827" s="307"/>
      <c r="Y827" s="307"/>
      <c r="Z827" s="307"/>
      <c r="AA827" s="308"/>
      <c r="AB827" s="308"/>
      <c r="AC827" s="308"/>
      <c r="AD827" s="308"/>
      <c r="AE827" s="308"/>
      <c r="AF827" s="308"/>
    </row>
    <row r="828" spans="1:32" ht="14.25" customHeight="1">
      <c r="A828" s="69" t="s">
        <v>909</v>
      </c>
      <c r="B828" s="71">
        <v>93</v>
      </c>
      <c r="C828" s="71">
        <v>13</v>
      </c>
      <c r="D828" s="69" t="str">
        <f t="shared" si="14"/>
        <v>R.93.13</v>
      </c>
      <c r="E828" s="78" t="s">
        <v>924</v>
      </c>
      <c r="F828" s="69" t="s">
        <v>88</v>
      </c>
      <c r="G828" s="72"/>
      <c r="H828" s="72"/>
      <c r="I828" s="72"/>
      <c r="J828" s="70"/>
      <c r="K828" s="72"/>
      <c r="L828" s="7"/>
      <c r="M828" s="307"/>
      <c r="N828" s="307"/>
      <c r="O828" s="307"/>
      <c r="P828" s="307"/>
      <c r="Q828" s="307"/>
      <c r="R828" s="307"/>
      <c r="S828" s="307"/>
      <c r="T828" s="307"/>
      <c r="U828" s="307"/>
      <c r="V828" s="307"/>
      <c r="W828" s="307"/>
      <c r="X828" s="307"/>
      <c r="Y828" s="307"/>
      <c r="Z828" s="307"/>
      <c r="AA828" s="308"/>
      <c r="AB828" s="308"/>
      <c r="AC828" s="308"/>
      <c r="AD828" s="308"/>
      <c r="AE828" s="308"/>
      <c r="AF828" s="308"/>
    </row>
    <row r="829" spans="1:32" ht="14.25" customHeight="1">
      <c r="A829" s="69" t="s">
        <v>909</v>
      </c>
      <c r="B829" s="71">
        <v>93</v>
      </c>
      <c r="C829" s="71">
        <v>19</v>
      </c>
      <c r="D829" s="69" t="str">
        <f t="shared" si="14"/>
        <v>R.93.19</v>
      </c>
      <c r="E829" s="78" t="s">
        <v>925</v>
      </c>
      <c r="F829" s="69" t="s">
        <v>88</v>
      </c>
      <c r="G829" s="72"/>
      <c r="H829" s="72"/>
      <c r="I829" s="72"/>
      <c r="J829" s="70"/>
      <c r="K829" s="72"/>
      <c r="L829" s="7"/>
      <c r="M829" s="307"/>
      <c r="N829" s="307"/>
      <c r="O829" s="307"/>
      <c r="P829" s="307"/>
      <c r="Q829" s="307"/>
      <c r="R829" s="307"/>
      <c r="S829" s="307"/>
      <c r="T829" s="307"/>
      <c r="U829" s="307"/>
      <c r="V829" s="307"/>
      <c r="W829" s="307"/>
      <c r="X829" s="307"/>
      <c r="Y829" s="307"/>
      <c r="Z829" s="307"/>
      <c r="AA829" s="308"/>
      <c r="AB829" s="308"/>
      <c r="AC829" s="308"/>
      <c r="AD829" s="308"/>
      <c r="AE829" s="308"/>
      <c r="AF829" s="308"/>
    </row>
    <row r="830" spans="1:32" ht="14.25" customHeight="1">
      <c r="A830" s="69" t="s">
        <v>909</v>
      </c>
      <c r="B830" s="71">
        <v>93</v>
      </c>
      <c r="C830" s="71">
        <v>21</v>
      </c>
      <c r="D830" s="69" t="str">
        <f t="shared" si="14"/>
        <v>R.93.21</v>
      </c>
      <c r="E830" s="78" t="s">
        <v>926</v>
      </c>
      <c r="F830" s="69" t="s">
        <v>88</v>
      </c>
      <c r="G830" s="72"/>
      <c r="H830" s="72"/>
      <c r="I830" s="72"/>
      <c r="J830" s="70"/>
      <c r="K830" s="72"/>
      <c r="L830" s="7"/>
      <c r="M830" s="307"/>
      <c r="N830" s="307"/>
      <c r="O830" s="307"/>
      <c r="P830" s="307"/>
      <c r="Q830" s="307"/>
      <c r="R830" s="307"/>
      <c r="S830" s="307"/>
      <c r="T830" s="307"/>
      <c r="U830" s="307"/>
      <c r="V830" s="307"/>
      <c r="W830" s="307"/>
      <c r="X830" s="307"/>
      <c r="Y830" s="307"/>
      <c r="Z830" s="307"/>
      <c r="AA830" s="308"/>
      <c r="AB830" s="308"/>
      <c r="AC830" s="308"/>
      <c r="AD830" s="308"/>
      <c r="AE830" s="308"/>
      <c r="AF830" s="308"/>
    </row>
    <row r="831" spans="1:32" ht="14.25" customHeight="1">
      <c r="A831" s="69" t="s">
        <v>909</v>
      </c>
      <c r="B831" s="71">
        <v>93</v>
      </c>
      <c r="C831" s="71">
        <v>29</v>
      </c>
      <c r="D831" s="69" t="str">
        <f t="shared" si="14"/>
        <v>R.93.29</v>
      </c>
      <c r="E831" s="78" t="s">
        <v>927</v>
      </c>
      <c r="F831" s="69" t="s">
        <v>88</v>
      </c>
      <c r="G831" s="72"/>
      <c r="H831" s="72"/>
      <c r="I831" s="72"/>
      <c r="J831" s="70"/>
      <c r="K831" s="72"/>
      <c r="L831" s="7"/>
      <c r="M831" s="307"/>
      <c r="N831" s="307"/>
      <c r="O831" s="307"/>
      <c r="P831" s="307"/>
      <c r="Q831" s="307"/>
      <c r="R831" s="307"/>
      <c r="S831" s="307"/>
      <c r="T831" s="307"/>
      <c r="U831" s="307"/>
      <c r="V831" s="307"/>
      <c r="W831" s="307"/>
      <c r="X831" s="307"/>
      <c r="Y831" s="307"/>
      <c r="Z831" s="307"/>
      <c r="AA831" s="308"/>
      <c r="AB831" s="308"/>
      <c r="AC831" s="308"/>
      <c r="AD831" s="308"/>
      <c r="AE831" s="308"/>
      <c r="AF831" s="308"/>
    </row>
    <row r="832" spans="1:32" ht="14.25" customHeight="1">
      <c r="A832" s="69" t="s">
        <v>928</v>
      </c>
      <c r="B832" s="71">
        <v>94</v>
      </c>
      <c r="C832" s="71">
        <v>11</v>
      </c>
      <c r="D832" s="69" t="str">
        <f t="shared" si="14"/>
        <v>S.94.11</v>
      </c>
      <c r="E832" s="78" t="s">
        <v>929</v>
      </c>
      <c r="F832" s="69" t="s">
        <v>88</v>
      </c>
      <c r="G832" s="72"/>
      <c r="H832" s="72"/>
      <c r="I832" s="72"/>
      <c r="J832" s="70"/>
      <c r="K832" s="72"/>
      <c r="L832" s="7"/>
      <c r="M832" s="307"/>
      <c r="N832" s="307"/>
      <c r="O832" s="307"/>
      <c r="P832" s="307"/>
      <c r="Q832" s="307"/>
      <c r="R832" s="307"/>
      <c r="S832" s="307"/>
      <c r="T832" s="307"/>
      <c r="U832" s="307"/>
      <c r="V832" s="307"/>
      <c r="W832" s="307"/>
      <c r="X832" s="307"/>
      <c r="Y832" s="307"/>
      <c r="Z832" s="307"/>
      <c r="AA832" s="308"/>
      <c r="AB832" s="308"/>
      <c r="AC832" s="308"/>
      <c r="AD832" s="308"/>
      <c r="AE832" s="308"/>
      <c r="AF832" s="308"/>
    </row>
    <row r="833" spans="1:32" ht="14.25" customHeight="1">
      <c r="A833" s="69" t="s">
        <v>928</v>
      </c>
      <c r="B833" s="71">
        <v>94</v>
      </c>
      <c r="C833" s="71">
        <v>12</v>
      </c>
      <c r="D833" s="69" t="str">
        <f t="shared" si="14"/>
        <v>S.94.12</v>
      </c>
      <c r="E833" s="78" t="s">
        <v>930</v>
      </c>
      <c r="F833" s="69" t="s">
        <v>88</v>
      </c>
      <c r="G833" s="72"/>
      <c r="H833" s="72"/>
      <c r="I833" s="72"/>
      <c r="J833" s="70"/>
      <c r="K833" s="72"/>
      <c r="L833" s="7"/>
      <c r="M833" s="307"/>
      <c r="N833" s="307"/>
      <c r="O833" s="307"/>
      <c r="P833" s="307"/>
      <c r="Q833" s="307"/>
      <c r="R833" s="307"/>
      <c r="S833" s="307"/>
      <c r="T833" s="307"/>
      <c r="U833" s="307"/>
      <c r="V833" s="307"/>
      <c r="W833" s="307"/>
      <c r="X833" s="307"/>
      <c r="Y833" s="307"/>
      <c r="Z833" s="307"/>
      <c r="AA833" s="308"/>
      <c r="AB833" s="308"/>
      <c r="AC833" s="308"/>
      <c r="AD833" s="308"/>
      <c r="AE833" s="308"/>
      <c r="AF833" s="308"/>
    </row>
    <row r="834" spans="1:32" ht="14.25" customHeight="1">
      <c r="A834" s="69" t="s">
        <v>928</v>
      </c>
      <c r="B834" s="71">
        <v>94</v>
      </c>
      <c r="C834" s="71">
        <v>20</v>
      </c>
      <c r="D834" s="69" t="str">
        <f t="shared" si="14"/>
        <v>S.94.20</v>
      </c>
      <c r="E834" s="78" t="s">
        <v>931</v>
      </c>
      <c r="F834" s="69" t="s">
        <v>88</v>
      </c>
      <c r="G834" s="72"/>
      <c r="H834" s="72"/>
      <c r="I834" s="72"/>
      <c r="J834" s="70"/>
      <c r="K834" s="72"/>
      <c r="L834" s="7"/>
      <c r="M834" s="307"/>
      <c r="N834" s="307"/>
      <c r="O834" s="307"/>
      <c r="P834" s="307"/>
      <c r="Q834" s="307"/>
      <c r="R834" s="307"/>
      <c r="S834" s="307"/>
      <c r="T834" s="307"/>
      <c r="U834" s="307"/>
      <c r="V834" s="307"/>
      <c r="W834" s="307"/>
      <c r="X834" s="307"/>
      <c r="Y834" s="307"/>
      <c r="Z834" s="307"/>
      <c r="AA834" s="308"/>
      <c r="AB834" s="308"/>
      <c r="AC834" s="308"/>
      <c r="AD834" s="308"/>
      <c r="AE834" s="308"/>
      <c r="AF834" s="308"/>
    </row>
    <row r="835" spans="1:32" ht="14.25" customHeight="1">
      <c r="A835" s="69" t="s">
        <v>928</v>
      </c>
      <c r="B835" s="71">
        <v>94</v>
      </c>
      <c r="C835" s="71">
        <v>91</v>
      </c>
      <c r="D835" s="69" t="str">
        <f t="shared" si="14"/>
        <v>S.94.91</v>
      </c>
      <c r="E835" s="78" t="s">
        <v>932</v>
      </c>
      <c r="F835" s="69" t="s">
        <v>88</v>
      </c>
      <c r="G835" s="72"/>
      <c r="H835" s="72"/>
      <c r="I835" s="72"/>
      <c r="J835" s="70"/>
      <c r="K835" s="72"/>
      <c r="L835" s="7"/>
      <c r="M835" s="307"/>
      <c r="N835" s="307"/>
      <c r="O835" s="307"/>
      <c r="P835" s="307"/>
      <c r="Q835" s="307"/>
      <c r="R835" s="307"/>
      <c r="S835" s="307"/>
      <c r="T835" s="307"/>
      <c r="U835" s="307"/>
      <c r="V835" s="307"/>
      <c r="W835" s="307"/>
      <c r="X835" s="307"/>
      <c r="Y835" s="307"/>
      <c r="Z835" s="307"/>
      <c r="AA835" s="308"/>
      <c r="AB835" s="308"/>
      <c r="AC835" s="308"/>
      <c r="AD835" s="308"/>
      <c r="AE835" s="308"/>
      <c r="AF835" s="308"/>
    </row>
    <row r="836" spans="1:32" ht="14.25" customHeight="1">
      <c r="A836" s="69" t="s">
        <v>928</v>
      </c>
      <c r="B836" s="71">
        <v>94</v>
      </c>
      <c r="C836" s="71">
        <v>92</v>
      </c>
      <c r="D836" s="69" t="str">
        <f t="shared" si="14"/>
        <v>S.94.92</v>
      </c>
      <c r="E836" s="78" t="s">
        <v>933</v>
      </c>
      <c r="F836" s="69" t="s">
        <v>88</v>
      </c>
      <c r="G836" s="72"/>
      <c r="H836" s="72"/>
      <c r="I836" s="72"/>
      <c r="J836" s="70"/>
      <c r="K836" s="72"/>
      <c r="L836" s="7"/>
      <c r="M836" s="307"/>
      <c r="N836" s="307"/>
      <c r="O836" s="307"/>
      <c r="P836" s="307"/>
      <c r="Q836" s="307"/>
      <c r="R836" s="307"/>
      <c r="S836" s="307"/>
      <c r="T836" s="307"/>
      <c r="U836" s="307"/>
      <c r="V836" s="307"/>
      <c r="W836" s="307"/>
      <c r="X836" s="307"/>
      <c r="Y836" s="307"/>
      <c r="Z836" s="307"/>
      <c r="AA836" s="308"/>
      <c r="AB836" s="308"/>
      <c r="AC836" s="308"/>
      <c r="AD836" s="308"/>
      <c r="AE836" s="308"/>
      <c r="AF836" s="308"/>
    </row>
    <row r="837" spans="1:32" ht="14.25" customHeight="1">
      <c r="A837" s="69" t="s">
        <v>928</v>
      </c>
      <c r="B837" s="71">
        <v>94</v>
      </c>
      <c r="C837" s="71">
        <v>99</v>
      </c>
      <c r="D837" s="69" t="str">
        <f t="shared" si="14"/>
        <v>S.94.99</v>
      </c>
      <c r="E837" s="78" t="s">
        <v>934</v>
      </c>
      <c r="F837" s="69" t="s">
        <v>88</v>
      </c>
      <c r="G837" s="72"/>
      <c r="H837" s="72"/>
      <c r="I837" s="72"/>
      <c r="J837" s="70"/>
      <c r="K837" s="72"/>
      <c r="L837" s="7"/>
      <c r="M837" s="307"/>
      <c r="N837" s="307"/>
      <c r="O837" s="307"/>
      <c r="P837" s="307"/>
      <c r="Q837" s="307"/>
      <c r="R837" s="307"/>
      <c r="S837" s="307"/>
      <c r="T837" s="307"/>
      <c r="U837" s="307"/>
      <c r="V837" s="307"/>
      <c r="W837" s="307"/>
      <c r="X837" s="307"/>
      <c r="Y837" s="307"/>
      <c r="Z837" s="307"/>
      <c r="AA837" s="308"/>
      <c r="AB837" s="308"/>
      <c r="AC837" s="308"/>
      <c r="AD837" s="308"/>
      <c r="AE837" s="308"/>
      <c r="AF837" s="308"/>
    </row>
    <row r="838" spans="1:32" ht="14.25" customHeight="1">
      <c r="A838" s="69" t="s">
        <v>928</v>
      </c>
      <c r="B838" s="71">
        <v>95</v>
      </c>
      <c r="C838" s="71">
        <v>11</v>
      </c>
      <c r="D838" s="69" t="str">
        <f t="shared" si="14"/>
        <v>S.95.11</v>
      </c>
      <c r="E838" s="78" t="s">
        <v>935</v>
      </c>
      <c r="F838" s="69" t="s">
        <v>88</v>
      </c>
      <c r="G838" s="72"/>
      <c r="H838" s="72"/>
      <c r="I838" s="72"/>
      <c r="J838" s="70"/>
      <c r="K838" s="72"/>
      <c r="L838" s="7"/>
      <c r="M838" s="307"/>
      <c r="N838" s="307"/>
      <c r="O838" s="307"/>
      <c r="P838" s="307"/>
      <c r="Q838" s="307"/>
      <c r="R838" s="307"/>
      <c r="S838" s="307"/>
      <c r="T838" s="307"/>
      <c r="U838" s="307"/>
      <c r="V838" s="307"/>
      <c r="W838" s="307"/>
      <c r="X838" s="307"/>
      <c r="Y838" s="307"/>
      <c r="Z838" s="307"/>
      <c r="AA838" s="308"/>
      <c r="AB838" s="308"/>
      <c r="AC838" s="308"/>
      <c r="AD838" s="308"/>
      <c r="AE838" s="308"/>
      <c r="AF838" s="308"/>
    </row>
    <row r="839" spans="1:32" ht="15.75" customHeight="1">
      <c r="A839" s="69" t="s">
        <v>928</v>
      </c>
      <c r="B839" s="71">
        <v>95</v>
      </c>
      <c r="C839" s="71">
        <v>12</v>
      </c>
      <c r="D839" s="69" t="str">
        <f t="shared" si="14"/>
        <v>S.95.12</v>
      </c>
      <c r="E839" s="78" t="s">
        <v>936</v>
      </c>
      <c r="F839" s="69" t="s">
        <v>88</v>
      </c>
      <c r="G839" s="72"/>
      <c r="H839" s="72"/>
      <c r="I839" s="72"/>
      <c r="J839" s="70"/>
      <c r="K839" s="72"/>
      <c r="L839" s="7"/>
      <c r="M839" s="307"/>
      <c r="N839" s="307"/>
      <c r="O839" s="307"/>
      <c r="P839" s="307"/>
      <c r="Q839" s="307"/>
      <c r="R839" s="307"/>
      <c r="S839" s="307"/>
      <c r="T839" s="307"/>
      <c r="U839" s="307"/>
      <c r="V839" s="307"/>
      <c r="W839" s="307"/>
      <c r="X839" s="307"/>
      <c r="Y839" s="307"/>
      <c r="Z839" s="307"/>
      <c r="AA839" s="308"/>
      <c r="AB839" s="308"/>
      <c r="AC839" s="308"/>
      <c r="AD839" s="308"/>
      <c r="AE839" s="308"/>
      <c r="AF839" s="308"/>
    </row>
    <row r="840" spans="1:32" ht="15.75" customHeight="1">
      <c r="A840" s="69" t="s">
        <v>928</v>
      </c>
      <c r="B840" s="69">
        <v>95</v>
      </c>
      <c r="C840" s="69">
        <v>21</v>
      </c>
      <c r="D840" s="69" t="str">
        <f t="shared" si="14"/>
        <v>S.95.21</v>
      </c>
      <c r="E840" s="7" t="s">
        <v>937</v>
      </c>
      <c r="F840" s="69" t="s">
        <v>222</v>
      </c>
      <c r="G840" s="73" t="s">
        <v>223</v>
      </c>
      <c r="H840" s="14">
        <v>7</v>
      </c>
      <c r="I840" s="14">
        <v>3</v>
      </c>
      <c r="J840" s="69" t="str">
        <f t="shared" ref="J840:J841" si="35">CONCATENATE(H840,".",I840,".")</f>
        <v>7.3.</v>
      </c>
      <c r="K840" s="74" t="s">
        <v>224</v>
      </c>
      <c r="L840" s="15" t="s">
        <v>10</v>
      </c>
      <c r="AA840" s="308"/>
    </row>
    <row r="841" spans="1:32" ht="14.25" customHeight="1">
      <c r="A841" s="69" t="s">
        <v>928</v>
      </c>
      <c r="B841" s="69">
        <v>95</v>
      </c>
      <c r="C841" s="69">
        <v>22</v>
      </c>
      <c r="D841" s="69" t="str">
        <f t="shared" si="14"/>
        <v>S.95.22</v>
      </c>
      <c r="E841" s="7" t="s">
        <v>938</v>
      </c>
      <c r="F841" s="69" t="s">
        <v>222</v>
      </c>
      <c r="G841" s="73" t="s">
        <v>223</v>
      </c>
      <c r="H841" s="14">
        <v>7</v>
      </c>
      <c r="I841" s="14">
        <v>3</v>
      </c>
      <c r="J841" s="69" t="str">
        <f t="shared" si="35"/>
        <v>7.3.</v>
      </c>
      <c r="K841" s="74" t="s">
        <v>224</v>
      </c>
      <c r="L841" s="15" t="s">
        <v>10</v>
      </c>
      <c r="AA841" s="308"/>
    </row>
    <row r="842" spans="1:32" ht="14.25" customHeight="1">
      <c r="A842" s="69" t="s">
        <v>928</v>
      </c>
      <c r="B842" s="71">
        <v>95</v>
      </c>
      <c r="C842" s="71">
        <v>23</v>
      </c>
      <c r="D842" s="69" t="str">
        <f t="shared" si="14"/>
        <v>S.95.23</v>
      </c>
      <c r="E842" s="78" t="s">
        <v>939</v>
      </c>
      <c r="F842" s="69" t="s">
        <v>88</v>
      </c>
      <c r="G842" s="72"/>
      <c r="H842" s="72"/>
      <c r="I842" s="72"/>
      <c r="J842" s="70"/>
      <c r="K842" s="72"/>
      <c r="L842" s="7"/>
      <c r="M842" s="307"/>
      <c r="N842" s="307"/>
      <c r="O842" s="307"/>
      <c r="P842" s="307"/>
      <c r="Q842" s="307"/>
      <c r="R842" s="307"/>
      <c r="S842" s="307"/>
      <c r="T842" s="307"/>
      <c r="U842" s="307"/>
      <c r="V842" s="307"/>
      <c r="W842" s="307"/>
      <c r="X842" s="307"/>
      <c r="Y842" s="307"/>
      <c r="Z842" s="307"/>
      <c r="AA842" s="308"/>
      <c r="AB842" s="308"/>
      <c r="AC842" s="308"/>
      <c r="AD842" s="308"/>
      <c r="AE842" s="308"/>
      <c r="AF842" s="308"/>
    </row>
    <row r="843" spans="1:32" ht="14.25" customHeight="1">
      <c r="A843" s="69" t="s">
        <v>928</v>
      </c>
      <c r="B843" s="71">
        <v>95</v>
      </c>
      <c r="C843" s="71">
        <v>24</v>
      </c>
      <c r="D843" s="69" t="str">
        <f t="shared" si="14"/>
        <v>S.95.24</v>
      </c>
      <c r="E843" s="78" t="s">
        <v>940</v>
      </c>
      <c r="F843" s="69" t="s">
        <v>88</v>
      </c>
      <c r="G843" s="72"/>
      <c r="H843" s="72"/>
      <c r="I843" s="72"/>
      <c r="J843" s="70"/>
      <c r="K843" s="72"/>
      <c r="L843" s="7"/>
      <c r="M843" s="307"/>
      <c r="N843" s="307"/>
      <c r="O843" s="307"/>
      <c r="P843" s="307"/>
      <c r="Q843" s="307"/>
      <c r="R843" s="307"/>
      <c r="S843" s="307"/>
      <c r="T843" s="307"/>
      <c r="U843" s="307"/>
      <c r="V843" s="307"/>
      <c r="W843" s="307"/>
      <c r="X843" s="307"/>
      <c r="Y843" s="307"/>
      <c r="Z843" s="307"/>
      <c r="AA843" s="308"/>
      <c r="AB843" s="308"/>
      <c r="AC843" s="308"/>
      <c r="AD843" s="308"/>
      <c r="AE843" s="308"/>
      <c r="AF843" s="308"/>
    </row>
    <row r="844" spans="1:32" ht="14.25" customHeight="1">
      <c r="A844" s="69" t="s">
        <v>928</v>
      </c>
      <c r="B844" s="71">
        <v>95</v>
      </c>
      <c r="C844" s="71">
        <v>25</v>
      </c>
      <c r="D844" s="69" t="str">
        <f t="shared" si="14"/>
        <v>S.95.25</v>
      </c>
      <c r="E844" s="78" t="s">
        <v>941</v>
      </c>
      <c r="F844" s="69" t="s">
        <v>88</v>
      </c>
      <c r="G844" s="72"/>
      <c r="H844" s="72"/>
      <c r="I844" s="72"/>
      <c r="J844" s="70"/>
      <c r="K844" s="72"/>
      <c r="L844" s="7"/>
      <c r="M844" s="307"/>
      <c r="N844" s="307"/>
      <c r="O844" s="307"/>
      <c r="P844" s="307"/>
      <c r="Q844" s="307"/>
      <c r="R844" s="307"/>
      <c r="S844" s="307"/>
      <c r="T844" s="307"/>
      <c r="U844" s="307"/>
      <c r="V844" s="307"/>
      <c r="W844" s="307"/>
      <c r="X844" s="307"/>
      <c r="Y844" s="307"/>
      <c r="Z844" s="307"/>
      <c r="AA844" s="308"/>
      <c r="AB844" s="308"/>
      <c r="AC844" s="308"/>
      <c r="AD844" s="308"/>
      <c r="AE844" s="308"/>
      <c r="AF844" s="308"/>
    </row>
    <row r="845" spans="1:32" ht="14.25" customHeight="1">
      <c r="A845" s="69" t="s">
        <v>928</v>
      </c>
      <c r="B845" s="71">
        <v>95</v>
      </c>
      <c r="C845" s="71">
        <v>29</v>
      </c>
      <c r="D845" s="69" t="str">
        <f t="shared" si="14"/>
        <v>S.95.29</v>
      </c>
      <c r="E845" s="78" t="s">
        <v>942</v>
      </c>
      <c r="F845" s="69" t="s">
        <v>88</v>
      </c>
      <c r="G845" s="72"/>
      <c r="H845" s="72"/>
      <c r="I845" s="72"/>
      <c r="J845" s="70"/>
      <c r="K845" s="72"/>
      <c r="L845" s="7"/>
      <c r="M845" s="307"/>
      <c r="N845" s="307"/>
      <c r="O845" s="307"/>
      <c r="P845" s="307"/>
      <c r="Q845" s="307"/>
      <c r="R845" s="307"/>
      <c r="S845" s="307"/>
      <c r="T845" s="307"/>
      <c r="U845" s="307"/>
      <c r="V845" s="307"/>
      <c r="W845" s="307"/>
      <c r="X845" s="307"/>
      <c r="Y845" s="307"/>
      <c r="Z845" s="307"/>
      <c r="AA845" s="308"/>
      <c r="AB845" s="308"/>
      <c r="AC845" s="308"/>
      <c r="AD845" s="308"/>
      <c r="AE845" s="308"/>
      <c r="AF845" s="308"/>
    </row>
    <row r="846" spans="1:32" ht="14.25" customHeight="1">
      <c r="A846" s="69" t="s">
        <v>928</v>
      </c>
      <c r="B846" s="71">
        <v>96</v>
      </c>
      <c r="C846" s="71" t="s">
        <v>86</v>
      </c>
      <c r="D846" s="69" t="str">
        <f t="shared" si="14"/>
        <v>S.96.O1</v>
      </c>
      <c r="E846" s="78" t="s">
        <v>943</v>
      </c>
      <c r="F846" s="69" t="s">
        <v>88</v>
      </c>
      <c r="G846" s="72"/>
      <c r="H846" s="72"/>
      <c r="I846" s="72"/>
      <c r="J846" s="70"/>
      <c r="K846" s="72"/>
      <c r="L846" s="7"/>
      <c r="M846" s="307"/>
      <c r="N846" s="307"/>
      <c r="O846" s="307"/>
      <c r="P846" s="307"/>
      <c r="Q846" s="307"/>
      <c r="R846" s="307"/>
      <c r="S846" s="307"/>
      <c r="T846" s="307"/>
      <c r="U846" s="307"/>
      <c r="V846" s="307"/>
      <c r="W846" s="307"/>
      <c r="X846" s="307"/>
      <c r="Y846" s="307"/>
      <c r="Z846" s="307"/>
      <c r="AA846" s="308"/>
    </row>
    <row r="847" spans="1:32" ht="14.25" customHeight="1">
      <c r="A847" s="69" t="s">
        <v>928</v>
      </c>
      <c r="B847" s="71">
        <v>96</v>
      </c>
      <c r="C847" s="71" t="s">
        <v>119</v>
      </c>
      <c r="D847" s="69" t="str">
        <f t="shared" si="14"/>
        <v>S.96.O2</v>
      </c>
      <c r="E847" s="78" t="s">
        <v>944</v>
      </c>
      <c r="F847" s="69" t="s">
        <v>88</v>
      </c>
      <c r="G847" s="72"/>
      <c r="H847" s="72"/>
      <c r="I847" s="72"/>
      <c r="J847" s="70"/>
      <c r="K847" s="72"/>
      <c r="L847" s="7"/>
      <c r="M847" s="307"/>
      <c r="N847" s="307"/>
      <c r="O847" s="307"/>
      <c r="P847" s="307"/>
      <c r="Q847" s="307"/>
      <c r="R847" s="307"/>
      <c r="S847" s="307"/>
      <c r="T847" s="307"/>
      <c r="U847" s="307"/>
      <c r="V847" s="307"/>
      <c r="W847" s="307"/>
      <c r="X847" s="307"/>
      <c r="Y847" s="307"/>
      <c r="Z847" s="307"/>
      <c r="AA847" s="308"/>
      <c r="AB847" s="308"/>
      <c r="AC847" s="308"/>
      <c r="AD847" s="308"/>
      <c r="AE847" s="308"/>
      <c r="AF847" s="308"/>
    </row>
    <row r="848" spans="1:32" ht="14.25" customHeight="1">
      <c r="A848" s="69" t="s">
        <v>928</v>
      </c>
      <c r="B848" s="71">
        <v>96</v>
      </c>
      <c r="C848" s="71" t="s">
        <v>134</v>
      </c>
      <c r="D848" s="69" t="str">
        <f t="shared" si="14"/>
        <v>S.96.O3</v>
      </c>
      <c r="E848" s="78" t="s">
        <v>945</v>
      </c>
      <c r="F848" s="69" t="s">
        <v>88</v>
      </c>
      <c r="G848" s="72"/>
      <c r="H848" s="72"/>
      <c r="I848" s="72"/>
      <c r="J848" s="70"/>
      <c r="K848" s="72"/>
      <c r="L848" s="7"/>
      <c r="M848" s="307"/>
      <c r="N848" s="307"/>
      <c r="O848" s="307"/>
      <c r="P848" s="307"/>
      <c r="Q848" s="307"/>
      <c r="R848" s="307"/>
      <c r="S848" s="307"/>
      <c r="T848" s="307"/>
      <c r="U848" s="307"/>
      <c r="V848" s="307"/>
      <c r="W848" s="307"/>
      <c r="X848" s="307"/>
      <c r="Y848" s="307"/>
      <c r="Z848" s="307"/>
      <c r="AA848" s="308"/>
    </row>
    <row r="849" spans="1:32" ht="14.25" customHeight="1">
      <c r="A849" s="69" t="s">
        <v>928</v>
      </c>
      <c r="B849" s="71">
        <v>96</v>
      </c>
      <c r="C849" s="71" t="s">
        <v>192</v>
      </c>
      <c r="D849" s="69" t="str">
        <f t="shared" si="14"/>
        <v>S.96.O4</v>
      </c>
      <c r="E849" s="78" t="s">
        <v>946</v>
      </c>
      <c r="F849" s="69" t="s">
        <v>88</v>
      </c>
      <c r="G849" s="72"/>
      <c r="H849" s="72"/>
      <c r="I849" s="72"/>
      <c r="J849" s="70"/>
      <c r="K849" s="72"/>
      <c r="L849" s="7"/>
      <c r="M849" s="307"/>
      <c r="N849" s="307"/>
      <c r="O849" s="307"/>
      <c r="P849" s="307"/>
      <c r="Q849" s="307"/>
      <c r="R849" s="307"/>
      <c r="S849" s="307"/>
      <c r="T849" s="307"/>
      <c r="U849" s="307"/>
      <c r="V849" s="307"/>
      <c r="W849" s="307"/>
      <c r="X849" s="307"/>
      <c r="Y849" s="307"/>
      <c r="Z849" s="307"/>
      <c r="AA849" s="308"/>
    </row>
    <row r="850" spans="1:32" ht="14.25" customHeight="1">
      <c r="A850" s="69" t="s">
        <v>928</v>
      </c>
      <c r="B850" s="71">
        <v>96</v>
      </c>
      <c r="C850" s="71" t="s">
        <v>157</v>
      </c>
      <c r="D850" s="69" t="str">
        <f t="shared" si="14"/>
        <v>S.96.O9</v>
      </c>
      <c r="E850" s="78" t="s">
        <v>947</v>
      </c>
      <c r="F850" s="69" t="s">
        <v>88</v>
      </c>
      <c r="G850" s="72"/>
      <c r="H850" s="72"/>
      <c r="I850" s="72"/>
      <c r="J850" s="70"/>
      <c r="K850" s="72"/>
      <c r="L850" s="7"/>
      <c r="M850" s="307"/>
      <c r="N850" s="307"/>
      <c r="O850" s="307"/>
      <c r="P850" s="307"/>
      <c r="Q850" s="307"/>
      <c r="R850" s="307"/>
      <c r="S850" s="307"/>
      <c r="T850" s="307"/>
      <c r="U850" s="307"/>
      <c r="V850" s="307"/>
      <c r="W850" s="307"/>
      <c r="X850" s="307"/>
      <c r="Y850" s="307"/>
      <c r="Z850" s="307"/>
      <c r="AA850" s="308"/>
    </row>
    <row r="851" spans="1:32" ht="14.25" customHeight="1">
      <c r="A851" s="69" t="s">
        <v>948</v>
      </c>
      <c r="B851" s="71">
        <v>97</v>
      </c>
      <c r="C851" s="71" t="s">
        <v>515</v>
      </c>
      <c r="D851" s="69" t="str">
        <f t="shared" si="14"/>
        <v>T.97.OO</v>
      </c>
      <c r="E851" s="78" t="s">
        <v>949</v>
      </c>
      <c r="F851" s="69" t="s">
        <v>88</v>
      </c>
      <c r="G851" s="72"/>
      <c r="H851" s="72"/>
      <c r="I851" s="72"/>
      <c r="J851" s="70"/>
      <c r="K851" s="72"/>
      <c r="L851" s="7"/>
      <c r="M851" s="307"/>
      <c r="N851" s="307"/>
      <c r="O851" s="307"/>
      <c r="P851" s="307"/>
      <c r="Q851" s="307"/>
      <c r="R851" s="307"/>
      <c r="S851" s="307"/>
      <c r="T851" s="307"/>
      <c r="U851" s="307"/>
      <c r="V851" s="307"/>
      <c r="W851" s="307"/>
      <c r="X851" s="307"/>
      <c r="Y851" s="307"/>
      <c r="Z851" s="307"/>
      <c r="AA851" s="308"/>
    </row>
    <row r="852" spans="1:32" ht="14.25" customHeight="1">
      <c r="A852" s="69" t="s">
        <v>948</v>
      </c>
      <c r="B852" s="71">
        <v>98</v>
      </c>
      <c r="C852" s="71">
        <v>10</v>
      </c>
      <c r="D852" s="69" t="str">
        <f t="shared" si="14"/>
        <v>T.98.10</v>
      </c>
      <c r="E852" s="78" t="s">
        <v>950</v>
      </c>
      <c r="F852" s="69" t="s">
        <v>88</v>
      </c>
      <c r="G852" s="72"/>
      <c r="H852" s="72"/>
      <c r="I852" s="72"/>
      <c r="J852" s="70"/>
      <c r="K852" s="72"/>
      <c r="L852" s="7"/>
      <c r="M852" s="307"/>
      <c r="N852" s="307"/>
      <c r="O852" s="307"/>
      <c r="P852" s="307"/>
      <c r="Q852" s="307"/>
      <c r="R852" s="307"/>
      <c r="S852" s="307"/>
      <c r="T852" s="307"/>
      <c r="U852" s="307"/>
      <c r="V852" s="307"/>
      <c r="W852" s="307"/>
      <c r="X852" s="307"/>
      <c r="Y852" s="307"/>
      <c r="Z852" s="307"/>
      <c r="AA852" s="308"/>
    </row>
    <row r="853" spans="1:32" ht="14.25" customHeight="1">
      <c r="A853" s="69" t="s">
        <v>948</v>
      </c>
      <c r="B853" s="71">
        <v>98</v>
      </c>
      <c r="C853" s="71">
        <v>20</v>
      </c>
      <c r="D853" s="69" t="str">
        <f t="shared" si="14"/>
        <v>T.98.20</v>
      </c>
      <c r="E853" s="78" t="s">
        <v>951</v>
      </c>
      <c r="F853" s="69" t="s">
        <v>88</v>
      </c>
      <c r="G853" s="72"/>
      <c r="H853" s="72"/>
      <c r="I853" s="72"/>
      <c r="J853" s="70"/>
      <c r="K853" s="72"/>
      <c r="L853" s="7"/>
      <c r="M853" s="307"/>
      <c r="N853" s="307"/>
      <c r="O853" s="307"/>
      <c r="P853" s="307"/>
      <c r="Q853" s="307"/>
      <c r="R853" s="307"/>
      <c r="S853" s="307"/>
      <c r="T853" s="307"/>
      <c r="U853" s="307"/>
      <c r="V853" s="307"/>
      <c r="W853" s="307"/>
      <c r="X853" s="307"/>
      <c r="Y853" s="307"/>
      <c r="Z853" s="307"/>
      <c r="AA853" s="308"/>
    </row>
    <row r="854" spans="1:32" ht="14.25" customHeight="1">
      <c r="A854" s="69" t="s">
        <v>952</v>
      </c>
      <c r="B854" s="71">
        <v>99</v>
      </c>
      <c r="C854" s="71" t="s">
        <v>515</v>
      </c>
      <c r="D854" s="69" t="str">
        <f t="shared" si="14"/>
        <v>U.99.OO</v>
      </c>
      <c r="E854" s="78" t="s">
        <v>953</v>
      </c>
      <c r="F854" s="69" t="s">
        <v>88</v>
      </c>
      <c r="G854" s="72"/>
      <c r="H854" s="72"/>
      <c r="I854" s="72"/>
      <c r="J854" s="70"/>
      <c r="K854" s="72"/>
      <c r="L854" s="7"/>
      <c r="M854" s="307"/>
      <c r="N854" s="307"/>
      <c r="O854" s="307"/>
      <c r="P854" s="307"/>
      <c r="Q854" s="307"/>
      <c r="R854" s="307"/>
      <c r="S854" s="307"/>
      <c r="T854" s="307"/>
      <c r="U854" s="307"/>
      <c r="V854" s="307"/>
      <c r="W854" s="307"/>
      <c r="X854" s="307"/>
      <c r="Y854" s="307"/>
      <c r="Z854" s="307"/>
      <c r="AA854" s="308"/>
    </row>
    <row r="855" spans="1:32" ht="14.25" customHeight="1">
      <c r="A855" s="7"/>
      <c r="B855" s="7"/>
      <c r="C855" s="7"/>
      <c r="D855" s="7"/>
      <c r="E855" s="7"/>
      <c r="F855" s="7"/>
      <c r="G855" s="61"/>
      <c r="H855" s="14"/>
      <c r="I855" s="14"/>
      <c r="J855" s="69"/>
      <c r="K855" s="34"/>
      <c r="AA855" s="308"/>
      <c r="AB855" s="308"/>
      <c r="AC855" s="308"/>
      <c r="AD855" s="308"/>
      <c r="AE855" s="308"/>
      <c r="AF855" s="308"/>
    </row>
    <row r="856" spans="1:32" ht="14.25" customHeight="1">
      <c r="A856" s="7"/>
      <c r="B856" s="7"/>
      <c r="C856" s="7"/>
      <c r="D856" s="7"/>
      <c r="E856" s="7"/>
      <c r="F856" s="7"/>
      <c r="G856" s="61"/>
      <c r="H856" s="14"/>
      <c r="I856" s="14"/>
      <c r="J856" s="69"/>
      <c r="K856" s="34"/>
      <c r="AA856" s="308"/>
      <c r="AB856" s="308"/>
      <c r="AC856" s="308"/>
      <c r="AD856" s="308"/>
      <c r="AE856" s="308"/>
      <c r="AF856" s="308"/>
    </row>
    <row r="857" spans="1:32" ht="14.25" customHeight="1">
      <c r="A857" s="7"/>
      <c r="B857" s="7"/>
      <c r="C857" s="7"/>
      <c r="D857" s="7"/>
      <c r="E857" s="7"/>
      <c r="F857" s="7"/>
      <c r="G857" s="61"/>
      <c r="H857" s="14"/>
      <c r="I857" s="14"/>
      <c r="J857" s="69"/>
      <c r="K857" s="34"/>
      <c r="AA857" s="308"/>
      <c r="AB857" s="308"/>
      <c r="AC857" s="308"/>
      <c r="AD857" s="308"/>
      <c r="AE857" s="308"/>
      <c r="AF857" s="308"/>
    </row>
    <row r="858" spans="1:32" ht="14.25" customHeight="1">
      <c r="A858" s="7"/>
      <c r="B858" s="7"/>
      <c r="C858" s="7"/>
      <c r="D858" s="7"/>
      <c r="E858" s="7"/>
      <c r="F858" s="7"/>
      <c r="G858" s="61"/>
      <c r="H858" s="14"/>
      <c r="I858" s="14"/>
      <c r="J858" s="69"/>
      <c r="K858" s="34"/>
      <c r="AA858" s="308"/>
      <c r="AB858" s="308"/>
      <c r="AC858" s="308"/>
      <c r="AD858" s="308"/>
      <c r="AE858" s="308"/>
      <c r="AF858" s="308"/>
    </row>
    <row r="859" spans="1:32" ht="14.25" customHeight="1">
      <c r="A859" s="7"/>
      <c r="B859" s="7"/>
      <c r="C859" s="7"/>
      <c r="D859" s="7"/>
      <c r="E859" s="7"/>
      <c r="F859" s="7"/>
      <c r="G859" s="61"/>
      <c r="H859" s="14"/>
      <c r="I859" s="14"/>
      <c r="J859" s="69"/>
      <c r="K859" s="34"/>
      <c r="AA859" s="308"/>
      <c r="AB859" s="308"/>
      <c r="AC859" s="308"/>
      <c r="AD859" s="308"/>
      <c r="AE859" s="308"/>
      <c r="AF859" s="308"/>
    </row>
    <row r="860" spans="1:32" ht="14.25" customHeight="1">
      <c r="A860" s="7"/>
      <c r="B860" s="7"/>
      <c r="C860" s="7"/>
      <c r="D860" s="7"/>
      <c r="E860" s="7"/>
      <c r="F860" s="7"/>
      <c r="G860" s="61"/>
      <c r="H860" s="14"/>
      <c r="I860" s="14"/>
      <c r="J860" s="69"/>
      <c r="K860" s="34"/>
      <c r="AA860" s="308"/>
      <c r="AB860" s="308"/>
      <c r="AC860" s="308"/>
      <c r="AD860" s="308"/>
      <c r="AE860" s="308"/>
      <c r="AF860" s="308"/>
    </row>
    <row r="861" spans="1:32" ht="14.25" customHeight="1">
      <c r="A861" s="7"/>
      <c r="B861" s="7"/>
      <c r="C861" s="7"/>
      <c r="D861" s="7"/>
      <c r="E861" s="7"/>
      <c r="F861" s="7"/>
      <c r="G861" s="61"/>
      <c r="H861" s="14"/>
      <c r="I861" s="14"/>
      <c r="J861" s="69"/>
      <c r="K861" s="34"/>
      <c r="AA861" s="308"/>
      <c r="AB861" s="308"/>
      <c r="AC861" s="308"/>
      <c r="AD861" s="308"/>
      <c r="AE861" s="308"/>
      <c r="AF861" s="308"/>
    </row>
    <row r="862" spans="1:32" ht="14.25" customHeight="1">
      <c r="A862" s="7"/>
      <c r="B862" s="7"/>
      <c r="C862" s="7"/>
      <c r="D862" s="7"/>
      <c r="E862" s="7"/>
      <c r="F862" s="7"/>
      <c r="G862" s="61"/>
      <c r="H862" s="14"/>
      <c r="I862" s="14"/>
      <c r="J862" s="69"/>
      <c r="K862" s="34"/>
      <c r="AA862" s="308"/>
      <c r="AB862" s="308"/>
      <c r="AC862" s="308"/>
      <c r="AD862" s="308"/>
      <c r="AE862" s="308"/>
      <c r="AF862" s="308"/>
    </row>
    <row r="863" spans="1:32" ht="14.25" customHeight="1">
      <c r="A863" s="7"/>
      <c r="B863" s="7"/>
      <c r="C863" s="7"/>
      <c r="D863" s="7"/>
      <c r="E863" s="7"/>
      <c r="F863" s="7"/>
      <c r="G863" s="61"/>
      <c r="H863" s="14"/>
      <c r="I863" s="14"/>
      <c r="J863" s="69"/>
      <c r="K863" s="34"/>
      <c r="AA863" s="308"/>
      <c r="AB863" s="308"/>
      <c r="AC863" s="308"/>
      <c r="AD863" s="308"/>
      <c r="AE863" s="308"/>
      <c r="AF863" s="308"/>
    </row>
    <row r="864" spans="1:32" ht="14.25" customHeight="1">
      <c r="A864" s="7"/>
      <c r="B864" s="7"/>
      <c r="C864" s="7"/>
      <c r="D864" s="7"/>
      <c r="E864" s="7"/>
      <c r="F864" s="7"/>
      <c r="G864" s="61"/>
      <c r="H864" s="14"/>
      <c r="I864" s="14"/>
      <c r="J864" s="69"/>
      <c r="K864" s="34"/>
      <c r="AA864" s="308"/>
      <c r="AB864" s="308"/>
      <c r="AC864" s="308"/>
      <c r="AD864" s="308"/>
      <c r="AE864" s="308"/>
      <c r="AF864" s="308"/>
    </row>
    <row r="865" spans="1:32" ht="14.25" customHeight="1">
      <c r="A865" s="7"/>
      <c r="B865" s="7"/>
      <c r="C865" s="7"/>
      <c r="D865" s="7"/>
      <c r="E865" s="7"/>
      <c r="F865" s="7"/>
      <c r="G865" s="61"/>
      <c r="H865" s="14"/>
      <c r="I865" s="14"/>
      <c r="J865" s="69"/>
      <c r="K865" s="34"/>
      <c r="AA865" s="308"/>
      <c r="AB865" s="308"/>
      <c r="AC865" s="308"/>
      <c r="AD865" s="308"/>
      <c r="AE865" s="308"/>
      <c r="AF865" s="308"/>
    </row>
    <row r="866" spans="1:32" ht="14.25" customHeight="1">
      <c r="A866" s="7"/>
      <c r="B866" s="7"/>
      <c r="C866" s="7"/>
      <c r="D866" s="7"/>
      <c r="E866" s="7"/>
      <c r="F866" s="7"/>
      <c r="G866" s="61"/>
      <c r="H866" s="14"/>
      <c r="I866" s="14"/>
      <c r="J866" s="69"/>
      <c r="K866" s="34"/>
      <c r="AA866" s="308"/>
      <c r="AB866" s="308"/>
      <c r="AC866" s="308"/>
      <c r="AD866" s="308"/>
      <c r="AE866" s="308"/>
      <c r="AF866" s="308"/>
    </row>
    <row r="867" spans="1:32" ht="14.25" customHeight="1">
      <c r="A867" s="7"/>
      <c r="B867" s="7"/>
      <c r="C867" s="7"/>
      <c r="D867" s="7"/>
      <c r="E867" s="7"/>
      <c r="F867" s="7"/>
      <c r="G867" s="61"/>
      <c r="H867" s="14"/>
      <c r="I867" s="14"/>
      <c r="J867" s="69"/>
      <c r="K867" s="34"/>
      <c r="AA867" s="308"/>
      <c r="AB867" s="308"/>
      <c r="AC867" s="308"/>
      <c r="AD867" s="308"/>
      <c r="AE867" s="308"/>
      <c r="AF867" s="308"/>
    </row>
    <row r="868" spans="1:32" ht="14.25" customHeight="1">
      <c r="A868" s="7"/>
      <c r="B868" s="7"/>
      <c r="C868" s="7"/>
      <c r="D868" s="7"/>
      <c r="E868" s="7"/>
      <c r="F868" s="7"/>
      <c r="G868" s="61"/>
      <c r="H868" s="14"/>
      <c r="I868" s="14"/>
      <c r="J868" s="69"/>
      <c r="K868" s="34"/>
      <c r="AA868" s="308"/>
      <c r="AB868" s="308"/>
      <c r="AC868" s="308"/>
      <c r="AD868" s="308"/>
      <c r="AE868" s="308"/>
      <c r="AF868" s="308"/>
    </row>
    <row r="869" spans="1:32" ht="14.25" customHeight="1">
      <c r="A869" s="7"/>
      <c r="B869" s="7"/>
      <c r="C869" s="7"/>
      <c r="D869" s="7"/>
      <c r="E869" s="7"/>
      <c r="F869" s="7"/>
      <c r="G869" s="61"/>
      <c r="H869" s="14"/>
      <c r="I869" s="14"/>
      <c r="J869" s="69"/>
      <c r="K869" s="34"/>
      <c r="AA869" s="308"/>
      <c r="AB869" s="308"/>
      <c r="AC869" s="308"/>
      <c r="AD869" s="308"/>
      <c r="AE869" s="308"/>
      <c r="AF869" s="308"/>
    </row>
    <row r="870" spans="1:32" ht="14.25" customHeight="1">
      <c r="A870" s="7"/>
      <c r="B870" s="7"/>
      <c r="C870" s="7"/>
      <c r="D870" s="7"/>
      <c r="E870" s="7"/>
      <c r="F870" s="7"/>
      <c r="G870" s="61"/>
      <c r="H870" s="14"/>
      <c r="I870" s="14"/>
      <c r="J870" s="69"/>
      <c r="K870" s="34"/>
      <c r="AA870" s="308"/>
      <c r="AB870" s="308"/>
      <c r="AC870" s="308"/>
      <c r="AD870" s="308"/>
      <c r="AE870" s="308"/>
      <c r="AF870" s="308"/>
    </row>
    <row r="871" spans="1:32" ht="14.25" customHeight="1">
      <c r="A871" s="7"/>
      <c r="B871" s="7"/>
      <c r="C871" s="7"/>
      <c r="D871" s="7"/>
      <c r="E871" s="7"/>
      <c r="F871" s="7"/>
      <c r="G871" s="61"/>
      <c r="H871" s="14"/>
      <c r="I871" s="14"/>
      <c r="J871" s="69"/>
      <c r="K871" s="34"/>
      <c r="AA871" s="308"/>
      <c r="AB871" s="308"/>
      <c r="AC871" s="308"/>
      <c r="AD871" s="308"/>
      <c r="AE871" s="308"/>
      <c r="AF871" s="308"/>
    </row>
    <row r="872" spans="1:32" ht="14.25" customHeight="1">
      <c r="A872" s="7"/>
      <c r="B872" s="7"/>
      <c r="C872" s="7"/>
      <c r="D872" s="7"/>
      <c r="E872" s="7"/>
      <c r="F872" s="7"/>
      <c r="G872" s="61"/>
      <c r="H872" s="14"/>
      <c r="I872" s="14"/>
      <c r="J872" s="69"/>
      <c r="K872" s="34"/>
      <c r="AA872" s="308"/>
      <c r="AB872" s="308"/>
      <c r="AC872" s="308"/>
      <c r="AD872" s="308"/>
      <c r="AE872" s="308"/>
      <c r="AF872" s="308"/>
    </row>
    <row r="873" spans="1:32" ht="14.25" customHeight="1">
      <c r="A873" s="7"/>
      <c r="B873" s="7"/>
      <c r="C873" s="7"/>
      <c r="D873" s="7"/>
      <c r="E873" s="7"/>
      <c r="F873" s="7"/>
      <c r="G873" s="61"/>
      <c r="H873" s="14"/>
      <c r="I873" s="14"/>
      <c r="J873" s="69"/>
      <c r="K873" s="34"/>
      <c r="AA873" s="308"/>
      <c r="AB873" s="308"/>
      <c r="AC873" s="308"/>
      <c r="AD873" s="308"/>
      <c r="AE873" s="308"/>
      <c r="AF873" s="308"/>
    </row>
    <row r="874" spans="1:32" ht="14.25" customHeight="1">
      <c r="A874" s="7"/>
      <c r="B874" s="7"/>
      <c r="C874" s="7"/>
      <c r="D874" s="7"/>
      <c r="E874" s="7"/>
      <c r="F874" s="7"/>
      <c r="G874" s="61"/>
      <c r="H874" s="14"/>
      <c r="I874" s="14"/>
      <c r="J874" s="69"/>
      <c r="K874" s="34"/>
      <c r="AA874" s="308"/>
      <c r="AB874" s="308"/>
      <c r="AC874" s="308"/>
      <c r="AD874" s="308"/>
      <c r="AE874" s="308"/>
      <c r="AF874" s="308"/>
    </row>
    <row r="875" spans="1:32" ht="14.25" customHeight="1">
      <c r="A875" s="7"/>
      <c r="B875" s="7"/>
      <c r="C875" s="7"/>
      <c r="D875" s="7"/>
      <c r="E875" s="7"/>
      <c r="F875" s="7"/>
      <c r="G875" s="61"/>
      <c r="H875" s="14"/>
      <c r="I875" s="14"/>
      <c r="J875" s="69"/>
      <c r="K875" s="34"/>
      <c r="AA875" s="308"/>
      <c r="AB875" s="308"/>
      <c r="AC875" s="308"/>
      <c r="AD875" s="308"/>
      <c r="AE875" s="308"/>
      <c r="AF875" s="308"/>
    </row>
    <row r="876" spans="1:32" ht="14.25" customHeight="1">
      <c r="A876" s="7"/>
      <c r="B876" s="7"/>
      <c r="C876" s="7"/>
      <c r="D876" s="7"/>
      <c r="E876" s="7"/>
      <c r="F876" s="7"/>
      <c r="G876" s="61"/>
      <c r="H876" s="14"/>
      <c r="I876" s="14"/>
      <c r="J876" s="69"/>
      <c r="K876" s="34"/>
      <c r="AA876" s="308"/>
      <c r="AB876" s="308"/>
      <c r="AC876" s="308"/>
      <c r="AD876" s="308"/>
      <c r="AE876" s="308"/>
      <c r="AF876" s="308"/>
    </row>
    <row r="877" spans="1:32" ht="14.25" customHeight="1">
      <c r="A877" s="7"/>
      <c r="B877" s="7"/>
      <c r="C877" s="7"/>
      <c r="D877" s="7"/>
      <c r="E877" s="7"/>
      <c r="F877" s="7"/>
      <c r="G877" s="61"/>
      <c r="H877" s="14"/>
      <c r="I877" s="14"/>
      <c r="J877" s="69"/>
      <c r="K877" s="34"/>
      <c r="AA877" s="308"/>
      <c r="AB877" s="308"/>
      <c r="AC877" s="308"/>
      <c r="AD877" s="308"/>
      <c r="AE877" s="308"/>
      <c r="AF877" s="308"/>
    </row>
    <row r="878" spans="1:32" ht="14.25" customHeight="1">
      <c r="A878" s="7"/>
      <c r="B878" s="7"/>
      <c r="C878" s="7"/>
      <c r="D878" s="7"/>
      <c r="E878" s="7"/>
      <c r="F878" s="7"/>
      <c r="G878" s="61"/>
      <c r="H878" s="14"/>
      <c r="I878" s="14"/>
      <c r="J878" s="69"/>
      <c r="K878" s="34"/>
      <c r="AA878" s="308"/>
      <c r="AB878" s="308"/>
      <c r="AC878" s="308"/>
      <c r="AD878" s="308"/>
      <c r="AE878" s="308"/>
      <c r="AF878" s="308"/>
    </row>
    <row r="879" spans="1:32" ht="14.25" customHeight="1">
      <c r="A879" s="7"/>
      <c r="B879" s="7"/>
      <c r="C879" s="7"/>
      <c r="D879" s="7"/>
      <c r="E879" s="7"/>
      <c r="F879" s="7"/>
      <c r="G879" s="61"/>
      <c r="H879" s="14"/>
      <c r="I879" s="14"/>
      <c r="J879" s="69"/>
      <c r="K879" s="34"/>
      <c r="AA879" s="308"/>
      <c r="AB879" s="308"/>
      <c r="AC879" s="308"/>
      <c r="AD879" s="308"/>
      <c r="AE879" s="308"/>
      <c r="AF879" s="308"/>
    </row>
    <row r="880" spans="1:32" ht="14.25" customHeight="1">
      <c r="A880" s="7"/>
      <c r="B880" s="7"/>
      <c r="C880" s="7"/>
      <c r="D880" s="7"/>
      <c r="E880" s="7"/>
      <c r="F880" s="7"/>
      <c r="G880" s="61"/>
      <c r="H880" s="14"/>
      <c r="I880" s="14"/>
      <c r="J880" s="69"/>
      <c r="K880" s="34"/>
      <c r="AA880" s="308"/>
      <c r="AB880" s="308"/>
      <c r="AC880" s="308"/>
      <c r="AD880" s="308"/>
      <c r="AE880" s="308"/>
      <c r="AF880" s="308"/>
    </row>
    <row r="881" spans="1:32" ht="14.25" customHeight="1">
      <c r="A881" s="7"/>
      <c r="B881" s="7"/>
      <c r="C881" s="7"/>
      <c r="D881" s="7"/>
      <c r="E881" s="7"/>
      <c r="F881" s="7"/>
      <c r="G881" s="61"/>
      <c r="H881" s="14"/>
      <c r="I881" s="14"/>
      <c r="J881" s="69"/>
      <c r="K881" s="34"/>
      <c r="AA881" s="308"/>
      <c r="AB881" s="308"/>
      <c r="AC881" s="308"/>
      <c r="AD881" s="308"/>
      <c r="AE881" s="308"/>
      <c r="AF881" s="308"/>
    </row>
    <row r="882" spans="1:32" ht="14.25" customHeight="1">
      <c r="A882" s="7"/>
      <c r="B882" s="7"/>
      <c r="C882" s="7"/>
      <c r="D882" s="7"/>
      <c r="E882" s="7"/>
      <c r="F882" s="7"/>
      <c r="G882" s="61"/>
      <c r="H882" s="14"/>
      <c r="I882" s="14"/>
      <c r="J882" s="69"/>
      <c r="K882" s="34"/>
      <c r="AA882" s="308"/>
      <c r="AB882" s="308"/>
      <c r="AC882" s="308"/>
      <c r="AD882" s="308"/>
      <c r="AE882" s="308"/>
      <c r="AF882" s="308"/>
    </row>
    <row r="883" spans="1:32" ht="14.25" customHeight="1">
      <c r="A883" s="7"/>
      <c r="B883" s="7"/>
      <c r="C883" s="7"/>
      <c r="D883" s="7"/>
      <c r="E883" s="7"/>
      <c r="F883" s="7"/>
      <c r="G883" s="61"/>
      <c r="H883" s="14"/>
      <c r="I883" s="14"/>
      <c r="J883" s="69"/>
      <c r="K883" s="34"/>
      <c r="AA883" s="308"/>
      <c r="AB883" s="308"/>
      <c r="AC883" s="308"/>
      <c r="AD883" s="308"/>
      <c r="AE883" s="308"/>
      <c r="AF883" s="308"/>
    </row>
    <row r="884" spans="1:32" ht="14.25" customHeight="1">
      <c r="A884" s="7"/>
      <c r="B884" s="7"/>
      <c r="C884" s="7"/>
      <c r="D884" s="7"/>
      <c r="E884" s="7"/>
      <c r="F884" s="7"/>
      <c r="G884" s="61"/>
      <c r="H884" s="14"/>
      <c r="I884" s="14"/>
      <c r="J884" s="69"/>
      <c r="K884" s="34"/>
      <c r="AA884" s="308"/>
      <c r="AB884" s="308"/>
      <c r="AC884" s="308"/>
      <c r="AD884" s="308"/>
      <c r="AE884" s="308"/>
      <c r="AF884" s="308"/>
    </row>
    <row r="885" spans="1:32" ht="14.25" customHeight="1">
      <c r="A885" s="7"/>
      <c r="B885" s="7"/>
      <c r="C885" s="7"/>
      <c r="D885" s="7"/>
      <c r="E885" s="7"/>
      <c r="F885" s="7"/>
      <c r="G885" s="61"/>
      <c r="H885" s="14"/>
      <c r="I885" s="14"/>
      <c r="J885" s="69"/>
      <c r="K885" s="34"/>
      <c r="AA885" s="308"/>
      <c r="AB885" s="308"/>
      <c r="AC885" s="308"/>
      <c r="AD885" s="308"/>
      <c r="AE885" s="308"/>
      <c r="AF885" s="308"/>
    </row>
    <row r="886" spans="1:32" ht="14.25" customHeight="1">
      <c r="A886" s="7"/>
      <c r="B886" s="7"/>
      <c r="C886" s="7"/>
      <c r="D886" s="7"/>
      <c r="E886" s="7"/>
      <c r="F886" s="7"/>
      <c r="G886" s="61"/>
      <c r="H886" s="14"/>
      <c r="I886" s="14"/>
      <c r="J886" s="69"/>
      <c r="K886" s="34"/>
      <c r="AA886" s="308"/>
      <c r="AB886" s="308"/>
      <c r="AC886" s="308"/>
      <c r="AD886" s="308"/>
      <c r="AE886" s="308"/>
      <c r="AF886" s="308"/>
    </row>
    <row r="887" spans="1:32" ht="14.25" customHeight="1">
      <c r="A887" s="7"/>
      <c r="B887" s="7"/>
      <c r="C887" s="7"/>
      <c r="D887" s="7"/>
      <c r="E887" s="7"/>
      <c r="F887" s="7"/>
      <c r="G887" s="61"/>
      <c r="H887" s="14"/>
      <c r="I887" s="14"/>
      <c r="J887" s="69"/>
      <c r="K887" s="34"/>
      <c r="AA887" s="308"/>
      <c r="AB887" s="308"/>
      <c r="AC887" s="308"/>
      <c r="AD887" s="308"/>
      <c r="AE887" s="308"/>
      <c r="AF887" s="308"/>
    </row>
    <row r="888" spans="1:32" ht="14.25" customHeight="1">
      <c r="A888" s="7"/>
      <c r="B888" s="7"/>
      <c r="C888" s="7"/>
      <c r="D888" s="7"/>
      <c r="E888" s="7"/>
      <c r="F888" s="7"/>
      <c r="G888" s="61"/>
      <c r="H888" s="14"/>
      <c r="I888" s="14"/>
      <c r="J888" s="69"/>
      <c r="K888" s="34"/>
      <c r="AA888" s="308"/>
      <c r="AB888" s="308"/>
      <c r="AC888" s="308"/>
      <c r="AD888" s="308"/>
      <c r="AE888" s="308"/>
      <c r="AF888" s="308"/>
    </row>
    <row r="889" spans="1:32" ht="14.25" customHeight="1">
      <c r="A889" s="7"/>
      <c r="B889" s="7"/>
      <c r="C889" s="7"/>
      <c r="D889" s="7"/>
      <c r="E889" s="7"/>
      <c r="F889" s="7"/>
      <c r="G889" s="61"/>
      <c r="H889" s="14"/>
      <c r="I889" s="14"/>
      <c r="J889" s="69"/>
      <c r="K889" s="34"/>
      <c r="AA889" s="308"/>
      <c r="AB889" s="308"/>
      <c r="AC889" s="308"/>
      <c r="AD889" s="308"/>
      <c r="AE889" s="308"/>
      <c r="AF889" s="308"/>
    </row>
    <row r="890" spans="1:32" ht="14.25" customHeight="1">
      <c r="A890" s="7"/>
      <c r="B890" s="7"/>
      <c r="C890" s="7"/>
      <c r="D890" s="7"/>
      <c r="E890" s="7"/>
      <c r="F890" s="7"/>
      <c r="G890" s="61"/>
      <c r="H890" s="14"/>
      <c r="I890" s="14"/>
      <c r="J890" s="69"/>
      <c r="K890" s="34"/>
      <c r="AA890" s="308"/>
      <c r="AB890" s="308"/>
      <c r="AC890" s="308"/>
      <c r="AD890" s="308"/>
      <c r="AE890" s="308"/>
      <c r="AF890" s="308"/>
    </row>
    <row r="891" spans="1:32" ht="14.25" customHeight="1">
      <c r="A891" s="7"/>
      <c r="B891" s="7"/>
      <c r="C891" s="7"/>
      <c r="D891" s="7"/>
      <c r="E891" s="7"/>
      <c r="F891" s="7"/>
      <c r="G891" s="61"/>
      <c r="H891" s="14"/>
      <c r="I891" s="14"/>
      <c r="J891" s="69"/>
      <c r="K891" s="34"/>
      <c r="AA891" s="308"/>
      <c r="AB891" s="308"/>
      <c r="AC891" s="308"/>
      <c r="AD891" s="308"/>
      <c r="AE891" s="308"/>
      <c r="AF891" s="308"/>
    </row>
    <row r="892" spans="1:32" ht="14.25" customHeight="1">
      <c r="A892" s="7"/>
      <c r="B892" s="7"/>
      <c r="C892" s="7"/>
      <c r="D892" s="7"/>
      <c r="E892" s="7"/>
      <c r="F892" s="7"/>
      <c r="G892" s="61"/>
      <c r="H892" s="14"/>
      <c r="I892" s="14"/>
      <c r="J892" s="69"/>
      <c r="K892" s="34"/>
      <c r="AA892" s="308"/>
      <c r="AB892" s="308"/>
      <c r="AC892" s="308"/>
      <c r="AD892" s="308"/>
      <c r="AE892" s="308"/>
      <c r="AF892" s="308"/>
    </row>
    <row r="893" spans="1:32" ht="14.25" customHeight="1">
      <c r="A893" s="7"/>
      <c r="B893" s="7"/>
      <c r="C893" s="7"/>
      <c r="D893" s="7"/>
      <c r="E893" s="7"/>
      <c r="F893" s="7"/>
      <c r="G893" s="61"/>
      <c r="H893" s="14"/>
      <c r="I893" s="14"/>
      <c r="J893" s="69"/>
      <c r="K893" s="34"/>
      <c r="AA893" s="308"/>
      <c r="AB893" s="308"/>
      <c r="AC893" s="308"/>
      <c r="AD893" s="308"/>
      <c r="AE893" s="308"/>
      <c r="AF893" s="308"/>
    </row>
    <row r="894" spans="1:32" ht="14.25" customHeight="1">
      <c r="A894" s="7"/>
      <c r="B894" s="7"/>
      <c r="C894" s="7"/>
      <c r="D894" s="7"/>
      <c r="E894" s="7"/>
      <c r="F894" s="7"/>
      <c r="G894" s="61"/>
      <c r="H894" s="14"/>
      <c r="I894" s="14"/>
      <c r="J894" s="69"/>
      <c r="K894" s="34"/>
      <c r="AA894" s="308"/>
      <c r="AB894" s="308"/>
      <c r="AC894" s="308"/>
      <c r="AD894" s="308"/>
      <c r="AE894" s="308"/>
      <c r="AF894" s="308"/>
    </row>
    <row r="895" spans="1:32" ht="14.25" customHeight="1">
      <c r="A895" s="7"/>
      <c r="B895" s="7"/>
      <c r="C895" s="7"/>
      <c r="D895" s="7"/>
      <c r="E895" s="7"/>
      <c r="F895" s="7"/>
      <c r="G895" s="61"/>
      <c r="H895" s="14"/>
      <c r="I895" s="14"/>
      <c r="J895" s="69"/>
      <c r="K895" s="34"/>
      <c r="AA895" s="308"/>
      <c r="AB895" s="308"/>
      <c r="AC895" s="308"/>
      <c r="AD895" s="308"/>
      <c r="AE895" s="308"/>
      <c r="AF895" s="308"/>
    </row>
    <row r="896" spans="1:32" ht="14.25" customHeight="1">
      <c r="A896" s="7"/>
      <c r="B896" s="7"/>
      <c r="C896" s="7"/>
      <c r="D896" s="7"/>
      <c r="E896" s="7"/>
      <c r="F896" s="7"/>
      <c r="G896" s="61"/>
      <c r="H896" s="14"/>
      <c r="I896" s="14"/>
      <c r="J896" s="69"/>
      <c r="K896" s="34"/>
      <c r="AA896" s="308"/>
      <c r="AB896" s="308"/>
      <c r="AC896" s="308"/>
      <c r="AD896" s="308"/>
      <c r="AE896" s="308"/>
      <c r="AF896" s="308"/>
    </row>
    <row r="897" spans="1:32" ht="14.25" customHeight="1">
      <c r="A897" s="7"/>
      <c r="B897" s="7"/>
      <c r="C897" s="7"/>
      <c r="D897" s="7"/>
      <c r="E897" s="7"/>
      <c r="F897" s="7"/>
      <c r="G897" s="61"/>
      <c r="H897" s="14"/>
      <c r="I897" s="14"/>
      <c r="J897" s="69"/>
      <c r="K897" s="34"/>
      <c r="AA897" s="308"/>
      <c r="AB897" s="308"/>
      <c r="AC897" s="308"/>
      <c r="AD897" s="308"/>
      <c r="AE897" s="308"/>
      <c r="AF897" s="308"/>
    </row>
    <row r="898" spans="1:32" ht="14.25" customHeight="1">
      <c r="A898" s="7"/>
      <c r="B898" s="7"/>
      <c r="C898" s="7"/>
      <c r="D898" s="7"/>
      <c r="E898" s="7"/>
      <c r="F898" s="7"/>
      <c r="G898" s="61"/>
      <c r="H898" s="14"/>
      <c r="I898" s="14"/>
      <c r="J898" s="69"/>
      <c r="K898" s="34"/>
      <c r="AA898" s="308"/>
      <c r="AB898" s="308"/>
      <c r="AC898" s="308"/>
      <c r="AD898" s="308"/>
      <c r="AE898" s="308"/>
      <c r="AF898" s="308"/>
    </row>
    <row r="899" spans="1:32" ht="14.25" customHeight="1">
      <c r="A899" s="7"/>
      <c r="B899" s="7"/>
      <c r="C899" s="7"/>
      <c r="D899" s="7"/>
      <c r="E899" s="7"/>
      <c r="F899" s="7"/>
      <c r="G899" s="61"/>
      <c r="H899" s="14"/>
      <c r="I899" s="14"/>
      <c r="J899" s="69"/>
      <c r="K899" s="34"/>
      <c r="AA899" s="308"/>
      <c r="AB899" s="308"/>
      <c r="AC899" s="308"/>
      <c r="AD899" s="308"/>
      <c r="AE899" s="308"/>
      <c r="AF899" s="308"/>
    </row>
    <row r="900" spans="1:32" ht="14.25" customHeight="1">
      <c r="A900" s="7"/>
      <c r="B900" s="7"/>
      <c r="C900" s="7"/>
      <c r="D900" s="7"/>
      <c r="E900" s="7"/>
      <c r="F900" s="7"/>
      <c r="G900" s="61"/>
      <c r="H900" s="14"/>
      <c r="I900" s="14"/>
      <c r="J900" s="69"/>
      <c r="K900" s="34"/>
      <c r="AA900" s="308"/>
      <c r="AB900" s="308"/>
      <c r="AC900" s="308"/>
      <c r="AD900" s="308"/>
      <c r="AE900" s="308"/>
      <c r="AF900" s="308"/>
    </row>
    <row r="901" spans="1:32" ht="14.25" customHeight="1">
      <c r="A901" s="7"/>
      <c r="B901" s="7"/>
      <c r="C901" s="7"/>
      <c r="D901" s="7"/>
      <c r="E901" s="7"/>
      <c r="F901" s="7"/>
      <c r="G901" s="61"/>
      <c r="H901" s="14"/>
      <c r="I901" s="14"/>
      <c r="J901" s="69"/>
      <c r="K901" s="34"/>
      <c r="AA901" s="308"/>
      <c r="AB901" s="308"/>
      <c r="AC901" s="308"/>
      <c r="AD901" s="308"/>
      <c r="AE901" s="308"/>
      <c r="AF901" s="308"/>
    </row>
    <row r="902" spans="1:32" ht="14.25" customHeight="1">
      <c r="A902" s="7"/>
      <c r="B902" s="7"/>
      <c r="C902" s="7"/>
      <c r="D902" s="7"/>
      <c r="E902" s="7"/>
      <c r="F902" s="7"/>
      <c r="G902" s="61"/>
      <c r="H902" s="14"/>
      <c r="I902" s="14"/>
      <c r="J902" s="69"/>
      <c r="K902" s="34"/>
      <c r="AA902" s="308"/>
      <c r="AB902" s="308"/>
      <c r="AC902" s="308"/>
      <c r="AD902" s="308"/>
      <c r="AE902" s="308"/>
      <c r="AF902" s="308"/>
    </row>
    <row r="903" spans="1:32" ht="14.25" customHeight="1">
      <c r="A903" s="7"/>
      <c r="B903" s="7"/>
      <c r="C903" s="7"/>
      <c r="D903" s="7"/>
      <c r="E903" s="7"/>
      <c r="F903" s="7"/>
      <c r="G903" s="61"/>
      <c r="H903" s="14"/>
      <c r="I903" s="14"/>
      <c r="J903" s="69"/>
      <c r="K903" s="34"/>
      <c r="AA903" s="308"/>
      <c r="AB903" s="308"/>
      <c r="AC903" s="308"/>
      <c r="AD903" s="308"/>
      <c r="AE903" s="308"/>
      <c r="AF903" s="308"/>
    </row>
    <row r="904" spans="1:32" ht="14.25" customHeight="1">
      <c r="A904" s="7"/>
      <c r="B904" s="7"/>
      <c r="C904" s="7"/>
      <c r="D904" s="7"/>
      <c r="E904" s="7"/>
      <c r="F904" s="7"/>
      <c r="G904" s="61"/>
      <c r="H904" s="14"/>
      <c r="I904" s="14"/>
      <c r="J904" s="69"/>
      <c r="K904" s="34"/>
      <c r="AA904" s="308"/>
      <c r="AB904" s="308"/>
      <c r="AC904" s="308"/>
      <c r="AD904" s="308"/>
      <c r="AE904" s="308"/>
      <c r="AF904" s="308"/>
    </row>
    <row r="905" spans="1:32" ht="14.25" customHeight="1">
      <c r="A905" s="7"/>
      <c r="B905" s="7"/>
      <c r="C905" s="7"/>
      <c r="D905" s="7"/>
      <c r="E905" s="7"/>
      <c r="F905" s="7"/>
      <c r="G905" s="61"/>
      <c r="H905" s="14"/>
      <c r="I905" s="14"/>
      <c r="J905" s="69"/>
      <c r="K905" s="34"/>
      <c r="AA905" s="308"/>
      <c r="AB905" s="308"/>
      <c r="AC905" s="308"/>
      <c r="AD905" s="308"/>
      <c r="AE905" s="308"/>
      <c r="AF905" s="308"/>
    </row>
    <row r="906" spans="1:32" ht="14.25" customHeight="1">
      <c r="A906" s="7"/>
      <c r="B906" s="7"/>
      <c r="C906" s="7"/>
      <c r="D906" s="7"/>
      <c r="E906" s="7"/>
      <c r="F906" s="7"/>
      <c r="G906" s="61"/>
      <c r="H906" s="14"/>
      <c r="I906" s="14"/>
      <c r="J906" s="69"/>
      <c r="K906" s="34"/>
      <c r="AA906" s="308"/>
      <c r="AB906" s="308"/>
      <c r="AC906" s="308"/>
      <c r="AD906" s="308"/>
      <c r="AE906" s="308"/>
      <c r="AF906" s="308"/>
    </row>
    <row r="907" spans="1:32" ht="14.25" customHeight="1">
      <c r="A907" s="7"/>
      <c r="B907" s="7"/>
      <c r="C907" s="7"/>
      <c r="D907" s="7"/>
      <c r="E907" s="7"/>
      <c r="F907" s="7"/>
      <c r="G907" s="61"/>
      <c r="H907" s="14"/>
      <c r="I907" s="14"/>
      <c r="J907" s="69"/>
      <c r="K907" s="34"/>
      <c r="AA907" s="308"/>
      <c r="AB907" s="308"/>
      <c r="AC907" s="308"/>
      <c r="AD907" s="308"/>
      <c r="AE907" s="308"/>
      <c r="AF907" s="308"/>
    </row>
    <row r="908" spans="1:32" ht="14.25" customHeight="1">
      <c r="A908" s="7"/>
      <c r="B908" s="7"/>
      <c r="C908" s="7"/>
      <c r="D908" s="7"/>
      <c r="E908" s="7"/>
      <c r="F908" s="7"/>
      <c r="G908" s="61"/>
      <c r="H908" s="14"/>
      <c r="I908" s="14"/>
      <c r="J908" s="69"/>
      <c r="K908" s="34"/>
      <c r="AA908" s="308"/>
      <c r="AB908" s="308"/>
      <c r="AC908" s="308"/>
      <c r="AD908" s="308"/>
      <c r="AE908" s="308"/>
      <c r="AF908" s="308"/>
    </row>
    <row r="909" spans="1:32" ht="14.25" customHeight="1">
      <c r="A909" s="7"/>
      <c r="B909" s="7"/>
      <c r="C909" s="7"/>
      <c r="D909" s="7"/>
      <c r="E909" s="7"/>
      <c r="F909" s="7"/>
      <c r="G909" s="61"/>
      <c r="H909" s="14"/>
      <c r="I909" s="14"/>
      <c r="J909" s="69"/>
      <c r="K909" s="34"/>
      <c r="AA909" s="308"/>
      <c r="AB909" s="308"/>
      <c r="AC909" s="308"/>
      <c r="AD909" s="308"/>
      <c r="AE909" s="308"/>
      <c r="AF909" s="308"/>
    </row>
    <row r="910" spans="1:32" ht="14.25" customHeight="1">
      <c r="A910" s="7"/>
      <c r="B910" s="7"/>
      <c r="C910" s="7"/>
      <c r="D910" s="7"/>
      <c r="E910" s="7"/>
      <c r="F910" s="7"/>
      <c r="G910" s="61"/>
      <c r="H910" s="14"/>
      <c r="I910" s="14"/>
      <c r="J910" s="69"/>
      <c r="K910" s="34"/>
      <c r="AA910" s="308"/>
      <c r="AB910" s="308"/>
      <c r="AC910" s="308"/>
      <c r="AD910" s="308"/>
      <c r="AE910" s="308"/>
      <c r="AF910" s="308"/>
    </row>
    <row r="911" spans="1:32" ht="14.25" customHeight="1">
      <c r="A911" s="7"/>
      <c r="B911" s="7"/>
      <c r="C911" s="7"/>
      <c r="D911" s="7"/>
      <c r="E911" s="7"/>
      <c r="F911" s="7"/>
      <c r="G911" s="61"/>
      <c r="H911" s="14"/>
      <c r="I911" s="14"/>
      <c r="J911" s="69"/>
      <c r="K911" s="34"/>
      <c r="AA911" s="308"/>
      <c r="AB911" s="308"/>
      <c r="AC911" s="308"/>
      <c r="AD911" s="308"/>
      <c r="AE911" s="308"/>
      <c r="AF911" s="308"/>
    </row>
    <row r="912" spans="1:32" ht="14.25" customHeight="1">
      <c r="A912" s="7"/>
      <c r="B912" s="7"/>
      <c r="C912" s="7"/>
      <c r="D912" s="7"/>
      <c r="E912" s="7"/>
      <c r="F912" s="7"/>
      <c r="G912" s="61"/>
      <c r="H912" s="14"/>
      <c r="I912" s="14"/>
      <c r="J912" s="69"/>
      <c r="K912" s="34"/>
      <c r="AA912" s="308"/>
      <c r="AB912" s="308"/>
      <c r="AC912" s="308"/>
      <c r="AD912" s="308"/>
      <c r="AE912" s="308"/>
      <c r="AF912" s="308"/>
    </row>
    <row r="913" spans="1:32" ht="14.25" customHeight="1">
      <c r="A913" s="7"/>
      <c r="B913" s="7"/>
      <c r="C913" s="7"/>
      <c r="D913" s="7"/>
      <c r="E913" s="7"/>
      <c r="F913" s="7"/>
      <c r="G913" s="61"/>
      <c r="H913" s="14"/>
      <c r="I913" s="14"/>
      <c r="J913" s="69"/>
      <c r="K913" s="34"/>
      <c r="AA913" s="308"/>
      <c r="AB913" s="308"/>
      <c r="AC913" s="308"/>
      <c r="AD913" s="308"/>
      <c r="AE913" s="308"/>
      <c r="AF913" s="308"/>
    </row>
    <row r="914" spans="1:32" ht="14.25" customHeight="1">
      <c r="A914" s="7"/>
      <c r="B914" s="7"/>
      <c r="C914" s="7"/>
      <c r="D914" s="7"/>
      <c r="E914" s="7"/>
      <c r="F914" s="7"/>
      <c r="G914" s="61"/>
      <c r="H914" s="14"/>
      <c r="I914" s="14"/>
      <c r="J914" s="69"/>
      <c r="K914" s="34"/>
      <c r="AA914" s="308"/>
      <c r="AB914" s="308"/>
      <c r="AC914" s="308"/>
      <c r="AD914" s="308"/>
      <c r="AE914" s="308"/>
      <c r="AF914" s="308"/>
    </row>
    <row r="915" spans="1:32" ht="14.25" customHeight="1">
      <c r="A915" s="7"/>
      <c r="B915" s="7"/>
      <c r="C915" s="7"/>
      <c r="D915" s="7"/>
      <c r="E915" s="7"/>
      <c r="F915" s="7"/>
      <c r="G915" s="61"/>
      <c r="H915" s="14"/>
      <c r="I915" s="14"/>
      <c r="J915" s="69"/>
      <c r="K915" s="34"/>
      <c r="AA915" s="308"/>
      <c r="AB915" s="308"/>
      <c r="AC915" s="308"/>
      <c r="AD915" s="308"/>
      <c r="AE915" s="308"/>
      <c r="AF915" s="308"/>
    </row>
    <row r="916" spans="1:32" ht="14.25" customHeight="1">
      <c r="A916" s="7"/>
      <c r="B916" s="7"/>
      <c r="C916" s="7"/>
      <c r="D916" s="7"/>
      <c r="E916" s="7"/>
      <c r="F916" s="7"/>
      <c r="G916" s="61"/>
      <c r="H916" s="14"/>
      <c r="I916" s="14"/>
      <c r="J916" s="69"/>
      <c r="K916" s="34"/>
      <c r="AA916" s="308"/>
      <c r="AB916" s="308"/>
      <c r="AC916" s="308"/>
      <c r="AD916" s="308"/>
      <c r="AE916" s="308"/>
      <c r="AF916" s="308"/>
    </row>
    <row r="917" spans="1:32" ht="14.25" customHeight="1">
      <c r="A917" s="7"/>
      <c r="B917" s="7"/>
      <c r="C917" s="7"/>
      <c r="D917" s="7"/>
      <c r="E917" s="7"/>
      <c r="F917" s="7"/>
      <c r="G917" s="61"/>
      <c r="H917" s="14"/>
      <c r="I917" s="14"/>
      <c r="J917" s="69"/>
      <c r="K917" s="34"/>
      <c r="AA917" s="308"/>
      <c r="AB917" s="308"/>
      <c r="AC917" s="308"/>
      <c r="AD917" s="308"/>
      <c r="AE917" s="308"/>
      <c r="AF917" s="308"/>
    </row>
    <row r="918" spans="1:32" ht="14.25" customHeight="1">
      <c r="A918" s="7"/>
      <c r="B918" s="7"/>
      <c r="C918" s="7"/>
      <c r="D918" s="7"/>
      <c r="E918" s="7"/>
      <c r="F918" s="7"/>
      <c r="G918" s="61"/>
      <c r="H918" s="14"/>
      <c r="I918" s="14"/>
      <c r="J918" s="69"/>
      <c r="K918" s="34"/>
      <c r="AA918" s="308"/>
      <c r="AB918" s="308"/>
      <c r="AC918" s="308"/>
      <c r="AD918" s="308"/>
      <c r="AE918" s="308"/>
      <c r="AF918" s="308"/>
    </row>
    <row r="919" spans="1:32" ht="14.25" customHeight="1">
      <c r="A919" s="7"/>
      <c r="B919" s="7"/>
      <c r="C919" s="7"/>
      <c r="D919" s="7"/>
      <c r="E919" s="7"/>
      <c r="F919" s="7"/>
      <c r="G919" s="61"/>
      <c r="H919" s="14"/>
      <c r="I919" s="14"/>
      <c r="J919" s="69"/>
      <c r="K919" s="34"/>
      <c r="AA919" s="308"/>
      <c r="AB919" s="308"/>
      <c r="AC919" s="308"/>
      <c r="AD919" s="308"/>
      <c r="AE919" s="308"/>
      <c r="AF919" s="308"/>
    </row>
    <row r="920" spans="1:32" ht="14.25" customHeight="1">
      <c r="A920" s="7"/>
      <c r="B920" s="7"/>
      <c r="C920" s="7"/>
      <c r="D920" s="7"/>
      <c r="E920" s="7"/>
      <c r="F920" s="7"/>
      <c r="G920" s="61"/>
      <c r="H920" s="14"/>
      <c r="I920" s="14"/>
      <c r="J920" s="69"/>
      <c r="K920" s="34"/>
      <c r="AA920" s="308"/>
      <c r="AB920" s="308"/>
      <c r="AC920" s="308"/>
      <c r="AD920" s="308"/>
      <c r="AE920" s="308"/>
      <c r="AF920" s="308"/>
    </row>
    <row r="921" spans="1:32" ht="14.25" customHeight="1">
      <c r="A921" s="7"/>
      <c r="B921" s="7"/>
      <c r="C921" s="7"/>
      <c r="D921" s="7"/>
      <c r="E921" s="7"/>
      <c r="F921" s="7"/>
      <c r="G921" s="61"/>
      <c r="H921" s="14"/>
      <c r="I921" s="14"/>
      <c r="J921" s="69"/>
      <c r="K921" s="34"/>
      <c r="AA921" s="308"/>
      <c r="AB921" s="308"/>
      <c r="AC921" s="308"/>
      <c r="AD921" s="308"/>
      <c r="AE921" s="308"/>
      <c r="AF921" s="308"/>
    </row>
    <row r="922" spans="1:32" ht="14.25" customHeight="1">
      <c r="A922" s="7"/>
      <c r="B922" s="7"/>
      <c r="C922" s="7"/>
      <c r="D922" s="7"/>
      <c r="E922" s="7"/>
      <c r="F922" s="7"/>
      <c r="G922" s="61"/>
      <c r="H922" s="14"/>
      <c r="I922" s="14"/>
      <c r="J922" s="69"/>
      <c r="K922" s="34"/>
      <c r="AA922" s="308"/>
      <c r="AB922" s="308"/>
      <c r="AC922" s="308"/>
      <c r="AD922" s="308"/>
      <c r="AE922" s="308"/>
      <c r="AF922" s="308"/>
    </row>
    <row r="923" spans="1:32" ht="14.25" customHeight="1">
      <c r="A923" s="7"/>
      <c r="B923" s="7"/>
      <c r="C923" s="7"/>
      <c r="D923" s="7"/>
      <c r="E923" s="7"/>
      <c r="F923" s="7"/>
      <c r="G923" s="61"/>
      <c r="H923" s="14"/>
      <c r="I923" s="14"/>
      <c r="J923" s="69"/>
      <c r="K923" s="34"/>
      <c r="AA923" s="308"/>
      <c r="AB923" s="308"/>
      <c r="AC923" s="308"/>
      <c r="AD923" s="308"/>
      <c r="AE923" s="308"/>
      <c r="AF923" s="308"/>
    </row>
    <row r="924" spans="1:32" ht="14.25" customHeight="1">
      <c r="A924" s="7"/>
      <c r="B924" s="7"/>
      <c r="C924" s="7"/>
      <c r="D924" s="7"/>
      <c r="E924" s="7"/>
      <c r="F924" s="7"/>
      <c r="G924" s="61"/>
      <c r="H924" s="14"/>
      <c r="I924" s="14"/>
      <c r="J924" s="69"/>
      <c r="K924" s="34"/>
      <c r="AA924" s="308"/>
      <c r="AB924" s="308"/>
      <c r="AC924" s="308"/>
      <c r="AD924" s="308"/>
      <c r="AE924" s="308"/>
      <c r="AF924" s="308"/>
    </row>
    <row r="925" spans="1:32" ht="14.25" customHeight="1">
      <c r="A925" s="7"/>
      <c r="B925" s="7"/>
      <c r="C925" s="7"/>
      <c r="D925" s="7"/>
      <c r="E925" s="7"/>
      <c r="F925" s="7"/>
      <c r="G925" s="61"/>
      <c r="H925" s="14"/>
      <c r="I925" s="14"/>
      <c r="J925" s="69"/>
      <c r="K925" s="34"/>
      <c r="AA925" s="308"/>
      <c r="AB925" s="308"/>
      <c r="AC925" s="308"/>
      <c r="AD925" s="308"/>
      <c r="AE925" s="308"/>
      <c r="AF925" s="308"/>
    </row>
    <row r="926" spans="1:32" ht="14.25" customHeight="1">
      <c r="A926" s="7"/>
      <c r="B926" s="7"/>
      <c r="C926" s="7"/>
      <c r="D926" s="7"/>
      <c r="E926" s="7"/>
      <c r="F926" s="7"/>
      <c r="G926" s="61"/>
      <c r="H926" s="14"/>
      <c r="I926" s="14"/>
      <c r="J926" s="69"/>
      <c r="K926" s="34"/>
      <c r="AA926" s="308"/>
      <c r="AB926" s="308"/>
      <c r="AC926" s="308"/>
      <c r="AD926" s="308"/>
      <c r="AE926" s="308"/>
      <c r="AF926" s="308"/>
    </row>
    <row r="927" spans="1:32" ht="14.25" customHeight="1">
      <c r="A927" s="7"/>
      <c r="B927" s="7"/>
      <c r="C927" s="7"/>
      <c r="D927" s="7"/>
      <c r="E927" s="7"/>
      <c r="F927" s="7"/>
      <c r="G927" s="61"/>
      <c r="H927" s="14"/>
      <c r="I927" s="14"/>
      <c r="J927" s="69"/>
      <c r="K927" s="34"/>
      <c r="AA927" s="308"/>
      <c r="AB927" s="308"/>
      <c r="AC927" s="308"/>
      <c r="AD927" s="308"/>
      <c r="AE927" s="308"/>
      <c r="AF927" s="308"/>
    </row>
    <row r="928" spans="1:32" ht="14.25" customHeight="1">
      <c r="A928" s="7"/>
      <c r="B928" s="7"/>
      <c r="C928" s="7"/>
      <c r="D928" s="7"/>
      <c r="E928" s="7"/>
      <c r="F928" s="7"/>
      <c r="G928" s="61"/>
      <c r="H928" s="14"/>
      <c r="I928" s="14"/>
      <c r="J928" s="69"/>
      <c r="K928" s="34"/>
      <c r="AA928" s="308"/>
      <c r="AB928" s="308"/>
      <c r="AC928" s="308"/>
      <c r="AD928" s="308"/>
      <c r="AE928" s="308"/>
      <c r="AF928" s="308"/>
    </row>
    <row r="929" spans="1:32" ht="14.25" customHeight="1">
      <c r="A929" s="7"/>
      <c r="B929" s="7"/>
      <c r="C929" s="7"/>
      <c r="D929" s="7"/>
      <c r="E929" s="7"/>
      <c r="F929" s="7"/>
      <c r="G929" s="61"/>
      <c r="H929" s="14"/>
      <c r="I929" s="14"/>
      <c r="J929" s="69"/>
      <c r="K929" s="34"/>
      <c r="AA929" s="308"/>
      <c r="AB929" s="308"/>
      <c r="AC929" s="308"/>
      <c r="AD929" s="308"/>
      <c r="AE929" s="308"/>
      <c r="AF929" s="308"/>
    </row>
    <row r="930" spans="1:32" ht="14.25" customHeight="1">
      <c r="A930" s="7"/>
      <c r="B930" s="7"/>
      <c r="C930" s="7"/>
      <c r="D930" s="7"/>
      <c r="E930" s="7"/>
      <c r="F930" s="7"/>
      <c r="G930" s="61"/>
      <c r="H930" s="14"/>
      <c r="I930" s="14"/>
      <c r="J930" s="69"/>
      <c r="K930" s="34"/>
      <c r="AA930" s="308"/>
      <c r="AB930" s="308"/>
      <c r="AC930" s="308"/>
      <c r="AD930" s="308"/>
      <c r="AE930" s="308"/>
      <c r="AF930" s="308"/>
    </row>
    <row r="931" spans="1:32" ht="14.25" customHeight="1">
      <c r="A931" s="7"/>
      <c r="B931" s="7"/>
      <c r="C931" s="7"/>
      <c r="D931" s="7"/>
      <c r="E931" s="7"/>
      <c r="F931" s="7"/>
      <c r="G931" s="61"/>
      <c r="H931" s="14"/>
      <c r="I931" s="14"/>
      <c r="J931" s="69"/>
      <c r="K931" s="34"/>
      <c r="AA931" s="308"/>
      <c r="AB931" s="308"/>
      <c r="AC931" s="308"/>
      <c r="AD931" s="308"/>
      <c r="AE931" s="308"/>
      <c r="AF931" s="308"/>
    </row>
    <row r="932" spans="1:32" ht="14.25" customHeight="1">
      <c r="A932" s="7"/>
      <c r="B932" s="7"/>
      <c r="C932" s="7"/>
      <c r="D932" s="7"/>
      <c r="E932" s="7"/>
      <c r="F932" s="7"/>
      <c r="G932" s="61"/>
      <c r="H932" s="14"/>
      <c r="I932" s="14"/>
      <c r="J932" s="69"/>
      <c r="K932" s="34"/>
      <c r="AA932" s="308"/>
      <c r="AB932" s="308"/>
      <c r="AC932" s="308"/>
      <c r="AD932" s="308"/>
      <c r="AE932" s="308"/>
      <c r="AF932" s="308"/>
    </row>
    <row r="933" spans="1:32" ht="14.25" customHeight="1">
      <c r="A933" s="7"/>
      <c r="B933" s="7"/>
      <c r="C933" s="7"/>
      <c r="D933" s="7"/>
      <c r="E933" s="7"/>
      <c r="F933" s="7"/>
      <c r="G933" s="61"/>
      <c r="H933" s="14"/>
      <c r="I933" s="14"/>
      <c r="J933" s="69"/>
      <c r="K933" s="34"/>
      <c r="AA933" s="308"/>
      <c r="AB933" s="308"/>
      <c r="AC933" s="308"/>
      <c r="AD933" s="308"/>
      <c r="AE933" s="308"/>
      <c r="AF933" s="308"/>
    </row>
    <row r="934" spans="1:32" ht="14.25" customHeight="1">
      <c r="A934" s="7"/>
      <c r="B934" s="7"/>
      <c r="C934" s="7"/>
      <c r="D934" s="7"/>
      <c r="E934" s="7"/>
      <c r="F934" s="7"/>
      <c r="G934" s="61"/>
      <c r="H934" s="14"/>
      <c r="I934" s="14"/>
      <c r="J934" s="69"/>
      <c r="K934" s="34"/>
      <c r="AA934" s="308"/>
      <c r="AB934" s="308"/>
      <c r="AC934" s="308"/>
      <c r="AD934" s="308"/>
      <c r="AE934" s="308"/>
      <c r="AF934" s="308"/>
    </row>
    <row r="935" spans="1:32" ht="14.25" customHeight="1">
      <c r="A935" s="7"/>
      <c r="B935" s="7"/>
      <c r="C935" s="7"/>
      <c r="D935" s="7"/>
      <c r="E935" s="7"/>
      <c r="F935" s="7"/>
      <c r="G935" s="61"/>
      <c r="H935" s="14"/>
      <c r="I935" s="14"/>
      <c r="J935" s="69"/>
      <c r="K935" s="34"/>
      <c r="AA935" s="308"/>
      <c r="AB935" s="308"/>
      <c r="AC935" s="308"/>
      <c r="AD935" s="308"/>
      <c r="AE935" s="308"/>
      <c r="AF935" s="308"/>
    </row>
    <row r="936" spans="1:32" ht="14.25" customHeight="1">
      <c r="A936" s="7"/>
      <c r="B936" s="7"/>
      <c r="C936" s="7"/>
      <c r="D936" s="7"/>
      <c r="E936" s="7"/>
      <c r="F936" s="7"/>
      <c r="G936" s="61"/>
      <c r="H936" s="14"/>
      <c r="I936" s="14"/>
      <c r="J936" s="69"/>
      <c r="K936" s="34"/>
      <c r="AA936" s="308"/>
      <c r="AB936" s="308"/>
      <c r="AC936" s="308"/>
      <c r="AD936" s="308"/>
      <c r="AE936" s="308"/>
      <c r="AF936" s="308"/>
    </row>
    <row r="937" spans="1:32" ht="14.25" customHeight="1">
      <c r="A937" s="7"/>
      <c r="B937" s="7"/>
      <c r="C937" s="7"/>
      <c r="D937" s="7"/>
      <c r="E937" s="7"/>
      <c r="F937" s="7"/>
      <c r="G937" s="61"/>
      <c r="H937" s="14"/>
      <c r="I937" s="14"/>
      <c r="J937" s="69"/>
      <c r="K937" s="34"/>
      <c r="AA937" s="308"/>
      <c r="AB937" s="308"/>
      <c r="AC937" s="308"/>
      <c r="AD937" s="308"/>
      <c r="AE937" s="308"/>
      <c r="AF937" s="308"/>
    </row>
    <row r="938" spans="1:32" ht="14.25" customHeight="1">
      <c r="A938" s="7"/>
      <c r="B938" s="7"/>
      <c r="C938" s="7"/>
      <c r="D938" s="7"/>
      <c r="E938" s="7"/>
      <c r="F938" s="7"/>
      <c r="G938" s="61"/>
      <c r="H938" s="14"/>
      <c r="I938" s="14"/>
      <c r="J938" s="69"/>
      <c r="K938" s="34"/>
      <c r="AA938" s="308"/>
      <c r="AB938" s="308"/>
      <c r="AC938" s="308"/>
      <c r="AD938" s="308"/>
      <c r="AE938" s="308"/>
      <c r="AF938" s="308"/>
    </row>
    <row r="939" spans="1:32" ht="14.25" customHeight="1">
      <c r="A939" s="7"/>
      <c r="B939" s="7"/>
      <c r="C939" s="7"/>
      <c r="D939" s="7"/>
      <c r="E939" s="7"/>
      <c r="F939" s="7"/>
      <c r="G939" s="61"/>
      <c r="H939" s="14"/>
      <c r="I939" s="14"/>
      <c r="J939" s="69"/>
      <c r="K939" s="34"/>
      <c r="AA939" s="308"/>
      <c r="AB939" s="308"/>
      <c r="AC939" s="308"/>
      <c r="AD939" s="308"/>
      <c r="AE939" s="308"/>
      <c r="AF939" s="308"/>
    </row>
    <row r="940" spans="1:32" ht="14.25" customHeight="1">
      <c r="A940" s="7"/>
      <c r="B940" s="7"/>
      <c r="C940" s="7"/>
      <c r="D940" s="7"/>
      <c r="E940" s="7"/>
      <c r="F940" s="7"/>
      <c r="G940" s="61"/>
      <c r="H940" s="14"/>
      <c r="I940" s="14"/>
      <c r="J940" s="69"/>
      <c r="K940" s="34"/>
      <c r="AA940" s="308"/>
      <c r="AB940" s="308"/>
      <c r="AC940" s="308"/>
      <c r="AD940" s="308"/>
      <c r="AE940" s="308"/>
      <c r="AF940" s="308"/>
    </row>
    <row r="941" spans="1:32" ht="14.25" customHeight="1">
      <c r="A941" s="7"/>
      <c r="B941" s="7"/>
      <c r="C941" s="7"/>
      <c r="D941" s="7"/>
      <c r="E941" s="7"/>
      <c r="F941" s="7"/>
      <c r="G941" s="61"/>
      <c r="H941" s="14"/>
      <c r="I941" s="14"/>
      <c r="J941" s="69"/>
      <c r="K941" s="34"/>
      <c r="AA941" s="308"/>
      <c r="AB941" s="308"/>
      <c r="AC941" s="308"/>
      <c r="AD941" s="308"/>
      <c r="AE941" s="308"/>
      <c r="AF941" s="308"/>
    </row>
    <row r="942" spans="1:32" ht="14.25" customHeight="1">
      <c r="A942" s="7"/>
      <c r="B942" s="7"/>
      <c r="C942" s="7"/>
      <c r="D942" s="7"/>
      <c r="E942" s="7"/>
      <c r="F942" s="7"/>
      <c r="G942" s="61"/>
      <c r="H942" s="14"/>
      <c r="I942" s="14"/>
      <c r="J942" s="69"/>
      <c r="K942" s="34"/>
      <c r="AA942" s="308"/>
      <c r="AB942" s="308"/>
      <c r="AC942" s="308"/>
      <c r="AD942" s="308"/>
      <c r="AE942" s="308"/>
      <c r="AF942" s="308"/>
    </row>
    <row r="943" spans="1:32" ht="14.25" customHeight="1">
      <c r="A943" s="7"/>
      <c r="B943" s="7"/>
      <c r="C943" s="7"/>
      <c r="D943" s="7"/>
      <c r="E943" s="7"/>
      <c r="F943" s="7"/>
      <c r="G943" s="61"/>
      <c r="H943" s="14"/>
      <c r="I943" s="14"/>
      <c r="J943" s="69"/>
      <c r="K943" s="34"/>
      <c r="AA943" s="308"/>
      <c r="AB943" s="308"/>
      <c r="AC943" s="308"/>
      <c r="AD943" s="308"/>
      <c r="AE943" s="308"/>
      <c r="AF943" s="308"/>
    </row>
    <row r="944" spans="1:32" ht="14.25" customHeight="1">
      <c r="A944" s="7"/>
      <c r="B944" s="7"/>
      <c r="C944" s="7"/>
      <c r="D944" s="7"/>
      <c r="E944" s="7"/>
      <c r="F944" s="7"/>
      <c r="G944" s="61"/>
      <c r="H944" s="14"/>
      <c r="I944" s="14"/>
      <c r="J944" s="69"/>
      <c r="K944" s="34"/>
      <c r="AA944" s="308"/>
      <c r="AB944" s="308"/>
      <c r="AC944" s="308"/>
      <c r="AD944" s="308"/>
      <c r="AE944" s="308"/>
      <c r="AF944" s="308"/>
    </row>
    <row r="945" spans="1:32" ht="14.25" customHeight="1">
      <c r="A945" s="7"/>
      <c r="B945" s="7"/>
      <c r="C945" s="7"/>
      <c r="D945" s="7"/>
      <c r="E945" s="7"/>
      <c r="F945" s="7"/>
      <c r="G945" s="61"/>
      <c r="H945" s="14"/>
      <c r="I945" s="14"/>
      <c r="J945" s="69"/>
      <c r="K945" s="34"/>
      <c r="AA945" s="308"/>
      <c r="AB945" s="308"/>
      <c r="AC945" s="308"/>
      <c r="AD945" s="308"/>
      <c r="AE945" s="308"/>
      <c r="AF945" s="308"/>
    </row>
    <row r="946" spans="1:32" ht="14.25" customHeight="1">
      <c r="A946" s="7"/>
      <c r="B946" s="7"/>
      <c r="C946" s="7"/>
      <c r="D946" s="7"/>
      <c r="E946" s="7"/>
      <c r="F946" s="7"/>
      <c r="G946" s="61"/>
      <c r="H946" s="14"/>
      <c r="I946" s="14"/>
      <c r="J946" s="69"/>
      <c r="K946" s="34"/>
      <c r="AA946" s="308"/>
      <c r="AB946" s="308"/>
      <c r="AC946" s="308"/>
      <c r="AD946" s="308"/>
      <c r="AE946" s="308"/>
      <c r="AF946" s="308"/>
    </row>
    <row r="947" spans="1:32" ht="14.25" customHeight="1">
      <c r="A947" s="7"/>
      <c r="B947" s="7"/>
      <c r="C947" s="7"/>
      <c r="D947" s="7"/>
      <c r="E947" s="7"/>
      <c r="F947" s="7"/>
      <c r="G947" s="61"/>
      <c r="H947" s="14"/>
      <c r="I947" s="14"/>
      <c r="J947" s="69"/>
      <c r="K947" s="34"/>
      <c r="AA947" s="308"/>
      <c r="AB947" s="308"/>
      <c r="AC947" s="308"/>
      <c r="AD947" s="308"/>
      <c r="AE947" s="308"/>
      <c r="AF947" s="308"/>
    </row>
    <row r="948" spans="1:32" ht="14.25" customHeight="1">
      <c r="A948" s="7"/>
      <c r="B948" s="7"/>
      <c r="C948" s="7"/>
      <c r="D948" s="7"/>
      <c r="E948" s="7"/>
      <c r="F948" s="7"/>
      <c r="G948" s="61"/>
      <c r="H948" s="14"/>
      <c r="I948" s="14"/>
      <c r="J948" s="69"/>
      <c r="K948" s="34"/>
      <c r="AA948" s="308"/>
      <c r="AB948" s="308"/>
      <c r="AC948" s="308"/>
      <c r="AD948" s="308"/>
      <c r="AE948" s="308"/>
      <c r="AF948" s="308"/>
    </row>
    <row r="949" spans="1:32" ht="14.25" customHeight="1">
      <c r="A949" s="7"/>
      <c r="B949" s="7"/>
      <c r="C949" s="7"/>
      <c r="D949" s="7"/>
      <c r="E949" s="7"/>
      <c r="F949" s="7"/>
      <c r="G949" s="61"/>
      <c r="H949" s="14"/>
      <c r="I949" s="14"/>
      <c r="J949" s="69"/>
      <c r="K949" s="34"/>
      <c r="AA949" s="308"/>
      <c r="AB949" s="308"/>
      <c r="AC949" s="308"/>
      <c r="AD949" s="308"/>
      <c r="AE949" s="308"/>
      <c r="AF949" s="308"/>
    </row>
    <row r="950" spans="1:32" ht="14.25" customHeight="1">
      <c r="A950" s="7"/>
      <c r="B950" s="7"/>
      <c r="C950" s="7"/>
      <c r="D950" s="7"/>
      <c r="E950" s="7"/>
      <c r="F950" s="7"/>
      <c r="G950" s="61"/>
      <c r="H950" s="14"/>
      <c r="I950" s="14"/>
      <c r="J950" s="69"/>
      <c r="K950" s="34"/>
      <c r="AA950" s="308"/>
      <c r="AB950" s="308"/>
      <c r="AC950" s="308"/>
      <c r="AD950" s="308"/>
      <c r="AE950" s="308"/>
      <c r="AF950" s="308"/>
    </row>
    <row r="951" spans="1:32" ht="14.25" customHeight="1">
      <c r="A951" s="7"/>
      <c r="B951" s="7"/>
      <c r="C951" s="7"/>
      <c r="D951" s="7"/>
      <c r="E951" s="7"/>
      <c r="F951" s="7"/>
      <c r="G951" s="61"/>
      <c r="H951" s="14"/>
      <c r="I951" s="14"/>
      <c r="J951" s="69"/>
      <c r="K951" s="34"/>
      <c r="AA951" s="308"/>
      <c r="AB951" s="308"/>
      <c r="AC951" s="308"/>
      <c r="AD951" s="308"/>
      <c r="AE951" s="308"/>
      <c r="AF951" s="308"/>
    </row>
    <row r="952" spans="1:32" ht="14.25" customHeight="1">
      <c r="A952" s="7"/>
      <c r="B952" s="7"/>
      <c r="C952" s="7"/>
      <c r="D952" s="7"/>
      <c r="E952" s="7"/>
      <c r="F952" s="7"/>
      <c r="G952" s="61"/>
      <c r="H952" s="14"/>
      <c r="I952" s="14"/>
      <c r="J952" s="69"/>
      <c r="K952" s="34"/>
      <c r="AA952" s="308"/>
      <c r="AB952" s="308"/>
      <c r="AC952" s="308"/>
      <c r="AD952" s="308"/>
      <c r="AE952" s="308"/>
      <c r="AF952" s="308"/>
    </row>
    <row r="953" spans="1:32" ht="14.25" customHeight="1">
      <c r="A953" s="7"/>
      <c r="B953" s="7"/>
      <c r="C953" s="7"/>
      <c r="D953" s="7"/>
      <c r="E953" s="7"/>
      <c r="F953" s="7"/>
      <c r="G953" s="61"/>
      <c r="H953" s="14"/>
      <c r="I953" s="14"/>
      <c r="J953" s="69"/>
      <c r="K953" s="34"/>
      <c r="AA953" s="308"/>
      <c r="AB953" s="308"/>
      <c r="AC953" s="308"/>
      <c r="AD953" s="308"/>
      <c r="AE953" s="308"/>
      <c r="AF953" s="308"/>
    </row>
    <row r="954" spans="1:32" ht="14.25" customHeight="1">
      <c r="A954" s="7"/>
      <c r="B954" s="7"/>
      <c r="C954" s="7"/>
      <c r="D954" s="7"/>
      <c r="E954" s="7"/>
      <c r="F954" s="7"/>
      <c r="G954" s="61"/>
      <c r="H954" s="14"/>
      <c r="I954" s="14"/>
      <c r="J954" s="69"/>
      <c r="K954" s="34"/>
      <c r="AA954" s="308"/>
      <c r="AB954" s="308"/>
      <c r="AC954" s="308"/>
      <c r="AD954" s="308"/>
      <c r="AE954" s="308"/>
      <c r="AF954" s="308"/>
    </row>
    <row r="955" spans="1:32" ht="14.25" customHeight="1">
      <c r="A955" s="7"/>
      <c r="B955" s="7"/>
      <c r="C955" s="7"/>
      <c r="D955" s="7"/>
      <c r="E955" s="7"/>
      <c r="F955" s="7"/>
      <c r="G955" s="61"/>
      <c r="H955" s="14"/>
      <c r="I955" s="14"/>
      <c r="J955" s="69"/>
      <c r="K955" s="34"/>
      <c r="AA955" s="308"/>
      <c r="AB955" s="308"/>
      <c r="AC955" s="308"/>
      <c r="AD955" s="308"/>
      <c r="AE955" s="308"/>
      <c r="AF955" s="308"/>
    </row>
    <row r="956" spans="1:32" ht="15" customHeight="1">
      <c r="A956" s="7"/>
      <c r="B956" s="7"/>
      <c r="C956" s="7"/>
      <c r="D956" s="7"/>
      <c r="E956" s="7"/>
      <c r="F956" s="7"/>
      <c r="G956" s="61"/>
      <c r="H956" s="14"/>
      <c r="I956" s="14"/>
      <c r="J956" s="69"/>
      <c r="K956" s="34"/>
      <c r="AA956" s="308"/>
      <c r="AB956" s="308"/>
      <c r="AC956" s="308"/>
      <c r="AD956" s="308"/>
      <c r="AE956" s="308"/>
      <c r="AF956" s="308"/>
    </row>
  </sheetData>
  <autoFilter ref="A2:AA854" xr:uid="{00000000-0009-0000-0000-000005000000}">
    <sortState xmlns:xlrd2="http://schemas.microsoft.com/office/spreadsheetml/2017/richdata2" ref="A2:AA854">
      <sortCondition ref="D2:D854"/>
    </sortState>
  </autoFilter>
  <mergeCells count="1">
    <mergeCell ref="A1:E1"/>
  </mergeCells>
  <hyperlinks>
    <hyperlink ref="L125" location="7.3.!A1" display="Criterios Técnicos de Selección" xr:uid="{00000000-0004-0000-0500-000000000000}"/>
    <hyperlink ref="L126" location="7.4!A1" display="Criterios Técnicos de Selección" xr:uid="{00000000-0004-0000-0500-000001000000}"/>
    <hyperlink ref="L127" location="7.5.!A1" display="Criterios Técnicos de Selección" xr:uid="{00000000-0004-0000-0500-000002000000}"/>
    <hyperlink ref="L128" location="7.6.!A1" display="Criterios Técnicos de Selección" xr:uid="{00000000-0004-0000-0500-000003000000}"/>
    <hyperlink ref="L132" location="3.5.!A1" display="Criterios Técnicos de Selección" xr:uid="{00000000-0004-0000-0500-000004000000}"/>
    <hyperlink ref="L135" location="7.3.!A1" display="Criterios Técnicos de Selección" xr:uid="{00000000-0004-0000-0500-000005000000}"/>
    <hyperlink ref="L136" location="7.4!A1" display="Criterios Técnicos de Selección" xr:uid="{00000000-0004-0000-0500-000006000000}"/>
    <hyperlink ref="L137" location="7.5.!A1" display="Criterios Técnicos de Selección" xr:uid="{00000000-0004-0000-0500-000007000000}"/>
    <hyperlink ref="L138" location="7.6.!A1" display="Criterios Técnicos de Selección" xr:uid="{00000000-0004-0000-0500-000008000000}"/>
    <hyperlink ref="L154" location="3.10.!A1" display="Criterios Técnicos de Selección" xr:uid="{00000000-0004-0000-0500-000009000000}"/>
    <hyperlink ref="L157" location="3.11.!A1" display="Criterios Técnicos de Selección" xr:uid="{00000000-0004-0000-0500-00000A000000}"/>
    <hyperlink ref="L158" location="3.12.!A1" display="Criterios Técnicos de Selección" xr:uid="{00000000-0004-0000-0500-00000B000000}"/>
    <hyperlink ref="L159" location="3.13.!A1" display="Criterios Técnicos de Selección" xr:uid="{00000000-0004-0000-0500-00000C000000}"/>
    <hyperlink ref="L161" location="3.14.!A1" display="Criterios Técnicos de Selección" xr:uid="{00000000-0004-0000-0500-00000D000000}"/>
    <hyperlink ref="L163" location="3.15.!A1" display="Criterios Técnicos de Selección" xr:uid="{00000000-0004-0000-0500-00000E000000}"/>
    <hyperlink ref="L164" location="3.16.!A1" display="Criterios Técnicos de Selección" xr:uid="{00000000-0004-0000-0500-00000F000000}"/>
    <hyperlink ref="L166" location="3.17.!A1" display="Criterios Técnicos de Selección" xr:uid="{00000000-0004-0000-0500-000010000000}"/>
    <hyperlink ref="L179" location="3.6.!A1" display="Criterios Técnicos de Selección" xr:uid="{00000000-0004-0000-0500-000011000000}"/>
    <hyperlink ref="L180" location="7.3.!A1" display="Criterios Técnicos de Selección" xr:uid="{00000000-0004-0000-0500-000012000000}"/>
    <hyperlink ref="L181" location="7.4!A1" display="Criterios Técnicos de Selección" xr:uid="{00000000-0004-0000-0500-000013000000}"/>
    <hyperlink ref="L182" location="7.5.!A1" display="Criterios Técnicos de Selección" xr:uid="{00000000-0004-0000-0500-000014000000}"/>
    <hyperlink ref="L183" location="7.6.!A1" display="Criterios Técnicos de Selección" xr:uid="{00000000-0004-0000-0500-000015000000}"/>
    <hyperlink ref="L197" location="7.3.!A1" display="Criterios Técnicos de Selección" xr:uid="{00000000-0004-0000-0500-000016000000}"/>
    <hyperlink ref="L198" location="7.4!A1" display="Criterios Técnicos de Selección" xr:uid="{00000000-0004-0000-0500-000017000000}"/>
    <hyperlink ref="L199" location="7.5.!A1" display="Criterios Técnicos de Selección" xr:uid="{00000000-0004-0000-0500-000018000000}"/>
    <hyperlink ref="L200" location="7.6.!A1" display="Criterios Técnicos de Selección" xr:uid="{00000000-0004-0000-0500-000019000000}"/>
    <hyperlink ref="L203" location="3.5.!A1" display="Criterios Técnicos de Selección" xr:uid="{00000000-0004-0000-0500-00001A000000}"/>
    <hyperlink ref="L214" location="3.5.!A1" display="Criterios Técnicos de Selección" xr:uid="{00000000-0004-0000-0500-00001B000000}"/>
    <hyperlink ref="L216" location="3.5.!A1" display="Criterios Técnicos de Selección" xr:uid="{00000000-0004-0000-0500-00001C000000}"/>
    <hyperlink ref="L218" location="3.5.!A1" display="Criterios Técnicos de Selección" xr:uid="{00000000-0004-0000-0500-00001D000000}"/>
    <hyperlink ref="L222" location="3.5.!A1" display="Criterios Técnicos de Selección" xr:uid="{00000000-0004-0000-0500-00001E000000}"/>
    <hyperlink ref="L223" location="3.7.!A1" display="Criterios Técnicos de Selección" xr:uid="{00000000-0004-0000-0500-00001F000000}"/>
    <hyperlink ref="L226" location="3.5.!A1" display="Criterios Técnicos de Selección" xr:uid="{00000000-0004-0000-0500-000020000000}"/>
    <hyperlink ref="L235" location="3.9.!A1" display="Criterios Técnicos de Selección" xr:uid="{00000000-0004-0000-0500-000021000000}"/>
    <hyperlink ref="L237" location="3.9.!A1" display="Criterios Técnicos de Selección" xr:uid="{00000000-0004-0000-0500-000022000000}"/>
    <hyperlink ref="L239" location="3.9.!A1" display="Criterios Técnicos de Selección" xr:uid="{00000000-0004-0000-0500-000023000000}"/>
    <hyperlink ref="L241" location="3.9.!A1" display="Criterios Técnicos de Selección" xr:uid="{00000000-0004-0000-0500-000024000000}"/>
    <hyperlink ref="L243" location="3.9.!A1" display="Criterios Técnicos de Selección" xr:uid="{00000000-0004-0000-0500-000025000000}"/>
    <hyperlink ref="L245" location="3.9.!A1" display="Criterios Técnicos de Selección" xr:uid="{00000000-0004-0000-0500-000026000000}"/>
    <hyperlink ref="L248" location="3.8!A1" display="Criterios Técnicos de Selección" xr:uid="{00000000-0004-0000-0500-000027000000}"/>
    <hyperlink ref="L254" location="3.9.!A1" display="Criterios Técnicos de Selección" xr:uid="{00000000-0004-0000-0500-000028000000}"/>
    <hyperlink ref="L256" location="3.9.!A1" display="Criterios Técnicos de Selección" xr:uid="{00000000-0004-0000-0500-000029000000}"/>
    <hyperlink ref="L258" location="3.8!A1" display="Criterios Técnicos de Selección" xr:uid="{00000000-0004-0000-0500-00002A000000}"/>
    <hyperlink ref="L260" location="3.2.!A1" display="Criterios Técnicos de Selección" xr:uid="{00000000-0004-0000-0500-00002B000000}"/>
    <hyperlink ref="L261" location="3.6.!A1" display="Criterios Técnicos de Selección" xr:uid="{00000000-0004-0000-0500-00002C000000}"/>
    <hyperlink ref="L262" location="7.3.!A1" display="Criterios Técnicos de Selección" xr:uid="{00000000-0004-0000-0500-00002D000000}"/>
    <hyperlink ref="L263" location="7.4!A1" display="Criterios Técnicos de Selección" xr:uid="{00000000-0004-0000-0500-00002E000000}"/>
    <hyperlink ref="L264" location="7.5.!A1" display="Criterios Técnicos de Selección" xr:uid="{00000000-0004-0000-0500-00002F000000}"/>
    <hyperlink ref="L265" location="7.6.!A1" display="Criterios Técnicos de Selección" xr:uid="{00000000-0004-0000-0500-000030000000}"/>
    <hyperlink ref="L267" location="3.5.!A1" display="Criterios Técnicos de Selección" xr:uid="{00000000-0004-0000-0500-000031000000}"/>
    <hyperlink ref="L269" location="3.5.!A1" display="Criterios Técnicos de Selección" xr:uid="{00000000-0004-0000-0500-000032000000}"/>
    <hyperlink ref="L271" location="3.5.!A1" display="Criterios Técnicos de Selección" xr:uid="{00000000-0004-0000-0500-000033000000}"/>
    <hyperlink ref="L273" location="3.5.!A1" display="Criterios Técnicos de Selección" xr:uid="{00000000-0004-0000-0500-000034000000}"/>
    <hyperlink ref="L285" location="3.5.!A1" display="Criterios Técnicos de Selección" xr:uid="{00000000-0004-0000-0500-000035000000}"/>
    <hyperlink ref="L288" location="3.6.!A1" display="Criterios Técnicos de Selección" xr:uid="{00000000-0004-0000-0500-000036000000}"/>
    <hyperlink ref="L299" location="3.1.!A1" display="Criterios Técnicos de Selección" xr:uid="{00000000-0004-0000-0500-000037000000}"/>
    <hyperlink ref="L300" location="3.2.!A1" display="Criterios Técnicos de Selección" xr:uid="{00000000-0004-0000-0500-000038000000}"/>
    <hyperlink ref="L301" location="3.6.!A1" display="Criterios Técnicos de Selección" xr:uid="{00000000-0004-0000-0500-000039000000}"/>
    <hyperlink ref="L302" location="7.3.!A1" display="Criterios Técnicos de Selección" xr:uid="{00000000-0004-0000-0500-00003A000000}"/>
    <hyperlink ref="L303" location="7.4!A1" display="Criterios Técnicos de Selección" xr:uid="{00000000-0004-0000-0500-00003B000000}"/>
    <hyperlink ref="L304" location="7.5.!A1" display="Criterios Técnicos de Selección" xr:uid="{00000000-0004-0000-0500-00003C000000}"/>
    <hyperlink ref="L305" location="7.6.!A1" display="Criterios Técnicos de Selección" xr:uid="{00000000-0004-0000-0500-00003D000000}"/>
    <hyperlink ref="L308" location="3.4.!A1" display="Criterios Técnicos de Selección" xr:uid="{00000000-0004-0000-0500-00003E000000}"/>
    <hyperlink ref="L311" location="3.5.!A1" display="Criterios Técnicos de Selección" xr:uid="{00000000-0004-0000-0500-00003F000000}"/>
    <hyperlink ref="L313" location="3.5.!A1" display="Criterios Técnicos de Selección" xr:uid="{00000000-0004-0000-0500-000040000000}"/>
    <hyperlink ref="L315" location="3.5.!A1" display="Criterios Técnicos de Selección" xr:uid="{00000000-0004-0000-0500-000041000000}"/>
    <hyperlink ref="L317" location="3.5.!A1" display="Criterios Técnicos de Selección" xr:uid="{00000000-0004-0000-0500-000042000000}"/>
    <hyperlink ref="L319" location="3.5.!A1" display="Criterios Técnicos de Selección" xr:uid="{00000000-0004-0000-0500-000043000000}"/>
    <hyperlink ref="L322" location="3.1.!A1" display="Criterios Técnicos de Selección" xr:uid="{00000000-0004-0000-0500-000044000000}"/>
    <hyperlink ref="L323" location="3.2.!A1" display="Criterios Técnicos de Selección" xr:uid="{00000000-0004-0000-0500-000045000000}"/>
    <hyperlink ref="L324" location="3.6.!A1" display="Criterios Técnicos de Selección" xr:uid="{00000000-0004-0000-0500-000046000000}"/>
    <hyperlink ref="L325" location="7.3.!A1" display="Criterios Técnicos de Selección" xr:uid="{00000000-0004-0000-0500-000047000000}"/>
    <hyperlink ref="L326" location="7.4!A1" display="Criterios Técnicos de Selección" xr:uid="{00000000-0004-0000-0500-000048000000}"/>
    <hyperlink ref="L327" location="3.5.!A1" display="Criterios Técnicos de Selección" xr:uid="{00000000-0004-0000-0500-000049000000}"/>
    <hyperlink ref="L328" location="3.5.!A1" display="Criterios Técnicos de Selección" xr:uid="{00000000-0004-0000-0500-00004A000000}"/>
    <hyperlink ref="L329" location="3.5.!A1" display="Criterios Técnicos de Selección" xr:uid="{00000000-0004-0000-0500-00004B000000}"/>
    <hyperlink ref="L330" location="3.5.!A1" display="Criterios Técnicos de Selección" xr:uid="{00000000-0004-0000-0500-00004C000000}"/>
    <hyperlink ref="L348" location="3.3.!A1" display="Criterios Técnicos de Selección" xr:uid="{00000000-0004-0000-0500-00004D000000}"/>
    <hyperlink ref="L353" location="3.3.!A1" display="Criterios Técnicos de Selección" xr:uid="{00000000-0004-0000-0500-00004E000000}"/>
    <hyperlink ref="L356" location="3.3.!A1" display="Criterios Técnicos de Selección" xr:uid="{00000000-0004-0000-0500-00004F000000}"/>
    <hyperlink ref="L360" location="3.3.!A1" display="Criterios Técnicos de Selección" xr:uid="{00000000-0004-0000-0500-000050000000}"/>
    <hyperlink ref="L379" location="7.3.!A1" display="Criterios Técnicos de Selección" xr:uid="{00000000-0004-0000-0500-000051000000}"/>
    <hyperlink ref="L383" location="3.3.!A1" display="Criterios Técnicos de Selección" xr:uid="{00000000-0004-0000-0500-000052000000}"/>
    <hyperlink ref="L384" location="6.9.!A1" display="Criterios Técnicos de Selección" xr:uid="{00000000-0004-0000-0500-000053000000}"/>
    <hyperlink ref="L385" location="6.12.!A1" display="Criterios Técnicos de Selección" xr:uid="{00000000-0004-0000-0500-000054000000}"/>
    <hyperlink ref="L388" location="3.3.!A1" display="Criterios Técnicos de Selección" xr:uid="{00000000-0004-0000-0500-000055000000}"/>
    <hyperlink ref="L392" location="4.1.!A1" display="Criterios Técnicos de Selección" xr:uid="{00000000-0004-0000-0500-000056000000}"/>
    <hyperlink ref="L393" location="4.2.!A1" display="Criterios Técnicos de Selección" xr:uid="{00000000-0004-0000-0500-000057000000}"/>
    <hyperlink ref="L394" location="4.3.!A1" display="Criterios Técnicos de Selección" xr:uid="{00000000-0004-0000-0500-000058000000}"/>
    <hyperlink ref="L395" location="4.4.!A1" display="Criterios Técnicos de Selección" xr:uid="{00000000-0004-0000-0500-000059000000}"/>
    <hyperlink ref="L396" location="4.5.!A1" display="Criterios Técnicos de Selección" xr:uid="{00000000-0004-0000-0500-00005A000000}"/>
    <hyperlink ref="L397" location="4.6.!A1" display="Criterios Técnicos de Selección" xr:uid="{00000000-0004-0000-0500-00005B000000}"/>
    <hyperlink ref="L398" location="4.7.!A1" display="Criterios Técnicos de Selección" xr:uid="{00000000-0004-0000-0500-00005C000000}"/>
    <hyperlink ref="L399" location="4.8.!A1" display="Criterios Técnicos de Selección" xr:uid="{00000000-0004-0000-0500-00005D000000}"/>
    <hyperlink ref="L400" location="4.17.!A1" display="Criterios Técnicos de Selección" xr:uid="{00000000-0004-0000-0500-00005E000000}"/>
    <hyperlink ref="L401" location="4.18.!A1" display="Criterios Técnicos de Selección" xr:uid="{00000000-0004-0000-0500-00005F000000}"/>
    <hyperlink ref="L402" location="4.19.!A1" display="Criterios Técnicos de Selección" xr:uid="{00000000-0004-0000-0500-000060000000}"/>
    <hyperlink ref="L403" location="4.20.!A1" display="Criterios Técnicos de Selección" xr:uid="{00000000-0004-0000-0500-000061000000}"/>
    <hyperlink ref="L404" location="4.9.!A1" display="Criterios Técnicos de Selección" xr:uid="{00000000-0004-0000-0500-000062000000}"/>
    <hyperlink ref="L405" location="4.9.!A1" display="Criterios Técnicos de Selección" xr:uid="{00000000-0004-0000-0500-000063000000}"/>
    <hyperlink ref="L412" location="4.13.!A1" display="Criterios Técnicos de Selección" xr:uid="{00000000-0004-0000-0500-000064000000}"/>
    <hyperlink ref="L413" location="4.14.!A1" display="Criterios Técnicos de Selección" xr:uid="{00000000-0004-0000-0500-000065000000}"/>
    <hyperlink ref="L415" location="4.15.!A1" display="Criterios Técnicos de Selección" xr:uid="{00000000-0004-0000-0500-000066000000}"/>
    <hyperlink ref="L416" location="4.16.!A1" display="Criterios Técnicos de Selección" xr:uid="{00000000-0004-0000-0500-000067000000}"/>
    <hyperlink ref="L417" location="4.17.!A1" display="Criterios Técnicos de Selección" xr:uid="{00000000-0004-0000-0500-000068000000}"/>
    <hyperlink ref="L418" location="4.18.!A1" display="Criterios Técnicos de Selección" xr:uid="{00000000-0004-0000-0500-000069000000}"/>
    <hyperlink ref="L419" location="4.19.!A1" display="Criterios Técnicos de Selección" xr:uid="{00000000-0004-0000-0500-00006A000000}"/>
    <hyperlink ref="L420" location="4.20.!A1" display="Criterios Técnicos de Selección" xr:uid="{00000000-0004-0000-0500-00006B000000}"/>
    <hyperlink ref="L421" location="4.21.!A1" display="Criterios Técnicos de Selección" xr:uid="{00000000-0004-0000-0500-00006C000000}"/>
    <hyperlink ref="L422" location="4.22.!A1" display="Criterios Técnicos de Selección" xr:uid="{00000000-0004-0000-0500-00006D000000}"/>
    <hyperlink ref="L423" location="4.23.!A1" display="Criterios Técnicos de Selección" xr:uid="{00000000-0004-0000-0500-00006E000000}"/>
    <hyperlink ref="L424" location="4.24.!A1" display="Criterios Técnicos de Selección" xr:uid="{00000000-0004-0000-0500-00006F000000}"/>
    <hyperlink ref="L425" location="4.25.!A1" display="Criterios Técnicos de Selección " xr:uid="{00000000-0004-0000-0500-000070000000}"/>
    <hyperlink ref="L426" location="5.1.!A1" display="Criterios Técnicos de Selección " xr:uid="{00000000-0004-0000-0500-000071000000}"/>
    <hyperlink ref="L427" location="5.2.!A1" display="Criterios Técnicos de Selección " xr:uid="{00000000-0004-0000-0500-000072000000}"/>
    <hyperlink ref="L428" location="5.3.!A1" display="Criterios Técnicos de Selección " xr:uid="{00000000-0004-0000-0500-000073000000}"/>
    <hyperlink ref="L429" location="5.4.!A1" display="Criterios Técnicos de Selección " xr:uid="{00000000-0004-0000-0500-000074000000}"/>
    <hyperlink ref="L430" location="5.6.!A1" display="Criterios Técnicos de Selección " xr:uid="{00000000-0004-0000-0500-000075000000}"/>
    <hyperlink ref="L431" location="5.5.!A1" display="Criterios Técnicos de Selección " xr:uid="{00000000-0004-0000-0500-000076000000}"/>
    <hyperlink ref="L433" location="5.7.!A1" display="Criterios Técnicos de Selección " xr:uid="{00000000-0004-0000-0500-000077000000}"/>
    <hyperlink ref="L434" location="5.8.!A1" display="Criterios Técnicos de Selección " xr:uid="{00000000-0004-0000-0500-000078000000}"/>
    <hyperlink ref="L435" location="5.10.!A1" display="Criterios Técnicos de Selección " xr:uid="{00000000-0004-0000-0500-000079000000}"/>
    <hyperlink ref="L439" location="5.9.!A1" display="Criterios Técnicos de Selección " xr:uid="{00000000-0004-0000-0500-00007A000000}"/>
    <hyperlink ref="L440" location="5.12.!A1" display="Criterios Técnicos de Selección " xr:uid="{00000000-0004-0000-0500-00007B000000}"/>
    <hyperlink ref="L441" location="7.2.!A1" display="Criterios Técnicos de Selección" xr:uid="{00000000-0004-0000-0500-00007C000000}"/>
    <hyperlink ref="L442" location="7.2.!A1" display="Criterios Técnicos de Selección" xr:uid="{00000000-0004-0000-0500-00007D000000}"/>
    <hyperlink ref="L443" location="7.2.!A1" display="Criterios Técnicos de Selección" xr:uid="{00000000-0004-0000-0500-00007E000000}"/>
    <hyperlink ref="L444" location="7.1.!A1" display="Criterios Técnicos de Selección" xr:uid="{00000000-0004-0000-0500-00007F000000}"/>
    <hyperlink ref="L445" location="7.1.!A1" display="Criterios Técnicos de Selección" xr:uid="{00000000-0004-0000-0500-000080000000}"/>
    <hyperlink ref="L447" location="7.1.!A1" display="Criterios Técnicos de Selección" xr:uid="{00000000-0004-0000-0500-000081000000}"/>
    <hyperlink ref="L448" location="7.1.!A1" display="Criterios Técnicos de Selección" xr:uid="{00000000-0004-0000-0500-000082000000}"/>
    <hyperlink ref="L449" location="6.17.!A1" display="Criterios Técnicos de Selección" xr:uid="{00000000-0004-0000-0500-000083000000}"/>
    <hyperlink ref="L452" location="7.3.!A1" display="Criterios Técnicos de Selección" xr:uid="{00000000-0004-0000-0500-000084000000}"/>
    <hyperlink ref="L453" location="7.4!A1" display="Criterios Técnicos de Selección" xr:uid="{00000000-0004-0000-0500-000085000000}"/>
    <hyperlink ref="L454" location="7.5.!A1" display="Criterios Técnicos de Selección" xr:uid="{00000000-0004-0000-0500-000086000000}"/>
    <hyperlink ref="L455" location="7.6.!A1" display="Criterios Técnicos de Selección" xr:uid="{00000000-0004-0000-0500-000087000000}"/>
    <hyperlink ref="L456" location="6.13.!A1" display="Criterios Técnicos de Selección" xr:uid="{00000000-0004-0000-0500-000088000000}"/>
    <hyperlink ref="L457" location="6.15.!A1" display="Criterios Técnicos de Selección" xr:uid="{00000000-0004-0000-0500-000089000000}"/>
    <hyperlink ref="L458" location="6.13.!A1" display="Criterios Técnicos de Selección" xr:uid="{00000000-0004-0000-0500-00008A000000}"/>
    <hyperlink ref="L459" location="6.14.!A1" display="Criterios Técnicos de Selección" xr:uid="{00000000-0004-0000-0500-00008B000000}"/>
    <hyperlink ref="L460" location="6.14.!A1" display="Criterios Técnicos de Selección" xr:uid="{00000000-0004-0000-0500-00008C000000}"/>
    <hyperlink ref="L461" location="6.15.!A1" display="Criterios Técnicos de Selección" xr:uid="{00000000-0004-0000-0500-00008D000000}"/>
    <hyperlink ref="L462" location="4.14.!A1" display="Criterios Técnicos de Selección" xr:uid="{00000000-0004-0000-0500-00008E000000}"/>
    <hyperlink ref="L463" location="5.11.!A1" display="Criterios Técnicos de Selección " xr:uid="{00000000-0004-0000-0500-00008F000000}"/>
    <hyperlink ref="L464" location="4.1.!A1" display="Criterios Técnicos de Selección" xr:uid="{00000000-0004-0000-0500-000090000000}"/>
    <hyperlink ref="L465" location="4.2.!A1" display="Criterios Técnicos de Selección" xr:uid="{00000000-0004-0000-0500-000091000000}"/>
    <hyperlink ref="L466" location="4.3.!A1" display="Criterios Técnicos de Selección" xr:uid="{00000000-0004-0000-0500-000092000000}"/>
    <hyperlink ref="L467" location="4.4.!A1" display="Criterios Técnicos de Selección" xr:uid="{00000000-0004-0000-0500-000093000000}"/>
    <hyperlink ref="L468" location="4.5.!A1" display="Criterios Técnicos de Selección" xr:uid="{00000000-0004-0000-0500-000094000000}"/>
    <hyperlink ref="L469" location="4.6.!A1" display="Criterios Técnicos de Selección" xr:uid="{00000000-0004-0000-0500-000095000000}"/>
    <hyperlink ref="L470" location="4.7.!A1" display="Criterios Técnicos de Selección" xr:uid="{00000000-0004-0000-0500-000096000000}"/>
    <hyperlink ref="L471" location="6.16.!A1" display="Criterios Técnicos de Selección" xr:uid="{00000000-0004-0000-0500-000097000000}"/>
    <hyperlink ref="L472" location="5.1.!A1" display="Criterios Técnicos de Selección " xr:uid="{00000000-0004-0000-0500-000098000000}"/>
    <hyperlink ref="L473" location="5.2.!A1" display="Criterios Técnicos de Selección " xr:uid="{00000000-0004-0000-0500-000099000000}"/>
    <hyperlink ref="L474" location="5.3.!A1" display="Criterios Técnicos de Selección " xr:uid="{00000000-0004-0000-0500-00009A000000}"/>
    <hyperlink ref="L475" location="5.6.!A1" display="Criterios Técnicos de Selección " xr:uid="{00000000-0004-0000-0500-00009B000000}"/>
    <hyperlink ref="L476" location="5.7.!A1" display="Criterios Técnicos de Selección " xr:uid="{00000000-0004-0000-0500-00009C000000}"/>
    <hyperlink ref="L477" location="5.8.!A1" display="Criterios Técnicos de Selección " xr:uid="{00000000-0004-0000-0500-00009D000000}"/>
    <hyperlink ref="L478" location="5.9.!A1" display="Criterios Técnicos de Selección " xr:uid="{00000000-0004-0000-0500-00009E000000}"/>
    <hyperlink ref="L479" location="6.17.!A1" display="Criterios Técnicos de Selección" xr:uid="{00000000-0004-0000-0500-00009F000000}"/>
    <hyperlink ref="L480" location="7.1.!A1" display="Criterios Técnicos de Selección" xr:uid="{00000000-0004-0000-0500-0000A0000000}"/>
    <hyperlink ref="L481" location="7.1.!A1" display="Criterios Técnicos de Selección" xr:uid="{00000000-0004-0000-0500-0000A1000000}"/>
    <hyperlink ref="L482" location="7.1.!A1" display="Criterios Técnicos de Selección" xr:uid="{00000000-0004-0000-0500-0000A2000000}"/>
    <hyperlink ref="L483" location="7.2.!A1" display="Criterios Técnicos de Selección" xr:uid="{00000000-0004-0000-0500-0000A3000000}"/>
    <hyperlink ref="L484" location="7.2.!A1" display="Criterios Técnicos de Selección" xr:uid="{00000000-0004-0000-0500-0000A4000000}"/>
    <hyperlink ref="L485" location="7.2.!A1" display="Criterios Técnicos de Selección" xr:uid="{00000000-0004-0000-0500-0000A5000000}"/>
    <hyperlink ref="L486" location="7.3.!A1" display="Criterios Técnicos de Selección" xr:uid="{00000000-0004-0000-0500-0000A6000000}"/>
    <hyperlink ref="L487" location="7.3.!A1" display="Criterios Técnicos de Selección" xr:uid="{00000000-0004-0000-0500-0000A7000000}"/>
    <hyperlink ref="L488" location="7.3.!A1" display="Criterios Técnicos de Selección" xr:uid="{00000000-0004-0000-0500-0000A8000000}"/>
    <hyperlink ref="L489" location="7.4!A1" display="Criterios Técnicos de Selección" xr:uid="{00000000-0004-0000-0500-0000A9000000}"/>
    <hyperlink ref="L490" location="7.5.!A1" display="Criterios Técnicos de Selección" xr:uid="{00000000-0004-0000-0500-0000AA000000}"/>
    <hyperlink ref="L491" location="7.6.!A1" display="Criterios Técnicos de Selección" xr:uid="{00000000-0004-0000-0500-0000AB000000}"/>
    <hyperlink ref="L496" location="6.13.!A1" display="Criterios Técnicos de Selección" xr:uid="{00000000-0004-0000-0500-0000AC000000}"/>
    <hyperlink ref="L497" location="6.14.!A1" display="Criterios Técnicos de Selección" xr:uid="{00000000-0004-0000-0500-0000AD000000}"/>
    <hyperlink ref="L499" location="4.16.!A1" display="Criterios Técnicos de Selección" xr:uid="{00000000-0004-0000-0500-0000AE000000}"/>
    <hyperlink ref="L508" location="6.13.!A1" display="Criterios Técnicos de Selección" xr:uid="{00000000-0004-0000-0500-0000AF000000}"/>
    <hyperlink ref="L509" location="6.15.!A1" display="Criterios Técnicos de Selección" xr:uid="{00000000-0004-0000-0500-0000B0000000}"/>
    <hyperlink ref="L510" location="6.16.!A1" display="Criterios Técnicos de Selección" xr:uid="{00000000-0004-0000-0500-0000B1000000}"/>
    <hyperlink ref="L511" location="6.13.!A1" display="Criterios Técnicos de Selección" xr:uid="{00000000-0004-0000-0500-0000B2000000}"/>
    <hyperlink ref="L512" location="6.15.!A1" display="Criterios Técnicos de Selección" xr:uid="{00000000-0004-0000-0500-0000B3000000}"/>
    <hyperlink ref="L606" location="6.2.!A1" display="Criterios Técnicos de Selección" xr:uid="{00000000-0004-0000-0500-0000B4000000}"/>
    <hyperlink ref="L607" location="6.3.!A1" display="Criterios Técnicos de Selección" xr:uid="{00000000-0004-0000-0500-0000B5000000}"/>
    <hyperlink ref="L608" location="6.5.!A1" display="Criterios Técnicos de Selección" xr:uid="{00000000-0004-0000-0500-0000B6000000}"/>
    <hyperlink ref="L609" location="6.3.!A1" display="Criterios Técnicos de Selección" xr:uid="{00000000-0004-0000-0500-0000B7000000}"/>
    <hyperlink ref="L610" location="6.5.!A1" display="Criterios Técnicos de Selección" xr:uid="{00000000-0004-0000-0500-0000B8000000}"/>
    <hyperlink ref="L611" location="6.6.!A1" display="Criterios Técnicos de Selección" xr:uid="{00000000-0004-0000-0500-0000B9000000}"/>
    <hyperlink ref="L613" location="4.14.!A1" display="Criterios Técnicos de Selección" xr:uid="{00000000-0004-0000-0500-0000BA000000}"/>
    <hyperlink ref="L614" location="5.11.!A1" display="Criterios Técnicos de Selección " xr:uid="{00000000-0004-0000-0500-0000BB000000}"/>
    <hyperlink ref="L615" location="6.11.!A1" display="Criterios Técnicos de Selección" xr:uid="{00000000-0004-0000-0500-0000BC000000}"/>
    <hyperlink ref="L616" location="6.12.!A1" display="Criterios Técnicos de Selección" xr:uid="{00000000-0004-0000-0500-0000BD000000}"/>
    <hyperlink ref="L617" location="6.10.!A1" display="Criterios Técnicos de Selección" xr:uid="{00000000-0004-0000-0500-0000BE000000}"/>
    <hyperlink ref="L618" location="6.12.!A1" display="Criterios Técnicos de Selección" xr:uid="{00000000-0004-0000-0500-0000BF000000}"/>
    <hyperlink ref="L621" location="6.7.!A1" display="Criterios Técnicos de Selección" xr:uid="{00000000-0004-0000-0500-0000C0000000}"/>
    <hyperlink ref="L622" location="6.9.!A1" display="Criterios Técnicos de Selección" xr:uid="{00000000-0004-0000-0500-0000C1000000}"/>
    <hyperlink ref="L623" location="6.8.!A1" display="Criterios Técnicos de Selección" xr:uid="{00000000-0004-0000-0500-0000C2000000}"/>
    <hyperlink ref="L624" location="6.9.!A1" display="Criterios Técnicos de Selección" xr:uid="{00000000-0004-0000-0500-0000C3000000}"/>
    <hyperlink ref="L627" location="6.14.!A1" display="Criterios Técnicos de Selección" xr:uid="{00000000-0004-0000-0500-0000C4000000}"/>
    <hyperlink ref="L628" location="6.10.!A1" display="Criterios Técnicos de Selección" xr:uid="{00000000-0004-0000-0500-0000C5000000}"/>
    <hyperlink ref="L629" location="6.12.!A1" display="Criterios Técnicos de Selección" xr:uid="{00000000-0004-0000-0500-0000C6000000}"/>
    <hyperlink ref="L634" location="6.6.!A1" display="Criterios Técnicos de Selección" xr:uid="{00000000-0004-0000-0500-0000C7000000}"/>
    <hyperlink ref="L636" location="6.6.!A1" display="Criterios Técnicos de Selección" xr:uid="{00000000-0004-0000-0500-0000C8000000}"/>
    <hyperlink ref="L663" location="8.2.!A1" display="Criterios Técnicos de Selección" xr:uid="{00000000-0004-0000-0500-0000C9000000}"/>
    <hyperlink ref="L668" location="8.2.!A1" display="Criterios Técnicos de Selección" xr:uid="{00000000-0004-0000-0500-0000CA000000}"/>
    <hyperlink ref="L674" location="8.1.!A1" display="Criterios Técnicos de Selección" xr:uid="{00000000-0004-0000-0500-0000CB000000}"/>
    <hyperlink ref="L675" location="8.1.!A1" display="Criterios Técnicos de Selección" xr:uid="{00000000-0004-0000-0500-0000CC000000}"/>
    <hyperlink ref="L676" location="8.2.!A1" display="Criterios Técnicos de Selección" xr:uid="{00000000-0004-0000-0500-0000CD000000}"/>
    <hyperlink ref="L677" location="8.2.!A1" display="Criterios Técnicos de Selección" xr:uid="{00000000-0004-0000-0500-0000CE000000}"/>
    <hyperlink ref="L699" location="7.7.!A1" display="Criterios Técnicos de Selección" xr:uid="{00000000-0004-0000-0500-0000CF000000}"/>
    <hyperlink ref="L709" location="7.3.!A1" display="Criterios Técnicos de Selección" xr:uid="{00000000-0004-0000-0500-0000D0000000}"/>
    <hyperlink ref="L710" location="7.4!A1" display="Criterios Técnicos de Selección" xr:uid="{00000000-0004-0000-0500-0000D1000000}"/>
    <hyperlink ref="L711" location="7.5.!A1" display="Criterios Técnicos de Selección" xr:uid="{00000000-0004-0000-0500-0000D2000000}"/>
    <hyperlink ref="L712" location="7.6.!A1" display="Criterios Técnicos de Selección" xr:uid="{00000000-0004-0000-0500-0000D3000000}"/>
    <hyperlink ref="L713" location="9.3.!A1" display="Criterios Técnicos de Selección" xr:uid="{00000000-0004-0000-0500-0000D4000000}"/>
    <hyperlink ref="L715" location="6.14.!A1" display="Criterios Técnicos de Selección" xr:uid="{00000000-0004-0000-0500-0000D5000000}"/>
    <hyperlink ref="L716" location="9.1.!A1" display="Criterios Técnicos de Selección" xr:uid="{00000000-0004-0000-0500-0000D6000000}"/>
    <hyperlink ref="L717" location="9.2.!A1" display="Criterios Técnicos de Selección" xr:uid="{00000000-0004-0000-0500-0000D7000000}"/>
    <hyperlink ref="L718" location="6.14.!A1" display="Criterios Técnicos de Selección" xr:uid="{00000000-0004-0000-0500-0000D8000000}"/>
    <hyperlink ref="L720" location="9.1.!A1" display="Criterios Técnicos de Selección" xr:uid="{00000000-0004-0000-0500-0000D9000000}"/>
    <hyperlink ref="L721" location="9.2.!A1" display="Criterios Técnicos de Selección" xr:uid="{00000000-0004-0000-0500-0000DA000000}"/>
    <hyperlink ref="L733" location="6.3.!A1" display="Criterios Técnicos de Selección" xr:uid="{00000000-0004-0000-0500-0000DB000000}"/>
    <hyperlink ref="L734" location="6.4.!A1" display="Criterios Técnicos de Selección" xr:uid="{00000000-0004-0000-0500-0000DC000000}"/>
    <hyperlink ref="L735" location="6.5.!A1" display="Criterios Técnicos de Selección" xr:uid="{00000000-0004-0000-0500-0000DD000000}"/>
    <hyperlink ref="L736" location="6.6.!A1" display="Criterios Técnicos de Selección" xr:uid="{00000000-0004-0000-0500-0000DE000000}"/>
    <hyperlink ref="L737" location="6.4.!A1" display="Criterios Técnicos de Selección" xr:uid="{00000000-0004-0000-0500-0000DF000000}"/>
    <hyperlink ref="L738" location="6.11.!A1" display="Criterios Técnicos de Selección" xr:uid="{00000000-0004-0000-0500-0000E0000000}"/>
    <hyperlink ref="L739" location="6.12.!A1" display="Criterios Técnicos de Selección" xr:uid="{00000000-0004-0000-0500-0000E1000000}"/>
    <hyperlink ref="L745" location="6.10.!A1" display="Criterios Técnicos de Selección" xr:uid="{00000000-0004-0000-0500-0000E2000000}"/>
    <hyperlink ref="L746" location="6.11.!A1" display="Criterios Técnicos de Selección" xr:uid="{00000000-0004-0000-0500-0000E3000000}"/>
    <hyperlink ref="L747" location="6.12.!A1" display="Criterios Técnicos de Selección" xr:uid="{00000000-0004-0000-0500-0000E4000000}"/>
    <hyperlink ref="L749" location="6.1.!A1" display="Criterios Técnicos de Selección" xr:uid="{00000000-0004-0000-0500-0000E5000000}"/>
    <hyperlink ref="L750" location="6.2.!A1" display="Criterios Técnicos de Selección" xr:uid="{00000000-0004-0000-0500-0000E6000000}"/>
    <hyperlink ref="L751" location="6.3.!A1" display="Criterios Técnicos de Selección" xr:uid="{00000000-0004-0000-0500-0000E7000000}"/>
    <hyperlink ref="L774" location="7.5.!A1" display="Criterios Técnicos de Selección" xr:uid="{00000000-0004-0000-0500-0000E8000000}"/>
    <hyperlink ref="L775" location="7.6.!A1" display="Criterios Técnicos de Selección" xr:uid="{00000000-0004-0000-0500-0000E9000000}"/>
    <hyperlink ref="L776" location="6.16.!A1" display="Criterios Técnicos de Selección" xr:uid="{00000000-0004-0000-0500-0000EA000000}"/>
    <hyperlink ref="L840" location="7.3.!A1" display="Criterios Técnicos de Selección" xr:uid="{00000000-0004-0000-0500-0000EB000000}"/>
    <hyperlink ref="L841" location="7.3.!A1" display="Criterios Técnicos de Selección" xr:uid="{00000000-0004-0000-0500-0000EC000000}"/>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Z1000"/>
  <sheetViews>
    <sheetView showGridLines="0" zoomScale="55" zoomScaleNormal="55" workbookViewId="0">
      <pane ySplit="4" topLeftCell="A5" activePane="bottomLeft" state="frozen"/>
      <selection pane="bottomLeft" activeCell="B7" sqref="B7:E7"/>
    </sheetView>
  </sheetViews>
  <sheetFormatPr baseColWidth="10" defaultColWidth="14.44140625" defaultRowHeight="15" customHeight="1"/>
  <cols>
    <col min="1" max="1" width="6" customWidth="1"/>
    <col min="2" max="2" width="6.44140625" customWidth="1"/>
    <col min="3" max="3" width="88.33203125" customWidth="1"/>
    <col min="4" max="4" width="55.109375" customWidth="1"/>
    <col min="5" max="5" width="58.109375" customWidth="1"/>
    <col min="6" max="6" width="71.33203125" customWidth="1"/>
    <col min="7" max="7" width="36" customWidth="1"/>
    <col min="8" max="8" width="34.44140625" customWidth="1"/>
    <col min="9" max="10" width="20.5546875" customWidth="1"/>
    <col min="11" max="11" width="54.33203125" customWidth="1"/>
    <col min="12" max="12" width="43.33203125" customWidth="1"/>
    <col min="13" max="13" width="56.33203125" customWidth="1"/>
    <col min="14" max="14" width="30.33203125" customWidth="1"/>
    <col min="15" max="26" width="11.44140625" customWidth="1"/>
  </cols>
  <sheetData>
    <row r="1" spans="1:26" ht="14.25" customHeight="1">
      <c r="A1" s="117" t="s">
        <v>84</v>
      </c>
      <c r="B1" s="117"/>
      <c r="C1" s="117"/>
      <c r="D1" s="117"/>
      <c r="E1" s="117"/>
      <c r="F1" s="117"/>
      <c r="G1" s="117"/>
      <c r="H1" s="117"/>
      <c r="I1" s="117"/>
      <c r="J1" s="117"/>
      <c r="K1" s="117"/>
      <c r="L1" s="117"/>
      <c r="M1" s="117"/>
      <c r="N1" s="117"/>
      <c r="O1" s="117"/>
      <c r="P1" s="117"/>
      <c r="Q1" s="117"/>
      <c r="R1" s="117"/>
      <c r="S1" s="117"/>
      <c r="T1" s="117"/>
      <c r="U1" s="117"/>
      <c r="V1" s="117"/>
      <c r="W1" s="117"/>
      <c r="X1" s="117"/>
      <c r="Y1" s="117"/>
      <c r="Z1" s="117"/>
    </row>
    <row r="2" spans="1:26" ht="14.25" customHeight="1">
      <c r="A2" s="117" t="s">
        <v>954</v>
      </c>
      <c r="B2" s="117"/>
      <c r="C2" s="117"/>
      <c r="D2" s="117"/>
      <c r="E2" s="117"/>
      <c r="F2" s="117"/>
      <c r="G2" s="117"/>
      <c r="H2" s="117"/>
      <c r="I2" s="117"/>
      <c r="J2" s="117"/>
      <c r="K2" s="117"/>
      <c r="L2" s="117"/>
      <c r="M2" s="117"/>
      <c r="N2" s="117"/>
      <c r="O2" s="117"/>
      <c r="P2" s="117"/>
      <c r="Q2" s="117"/>
      <c r="R2" s="117"/>
      <c r="S2" s="117"/>
      <c r="T2" s="117"/>
      <c r="U2" s="117"/>
      <c r="V2" s="117"/>
      <c r="W2" s="117"/>
      <c r="X2" s="117"/>
      <c r="Y2" s="117"/>
      <c r="Z2" s="117"/>
    </row>
    <row r="3" spans="1:26" ht="21.75" customHeight="1">
      <c r="A3" s="117" t="s">
        <v>1386</v>
      </c>
      <c r="B3" s="117"/>
      <c r="C3" s="117"/>
      <c r="D3" s="117"/>
      <c r="E3" s="117"/>
      <c r="F3" s="117"/>
      <c r="G3" s="117"/>
      <c r="H3" s="117"/>
      <c r="I3" s="117"/>
      <c r="J3" s="117"/>
      <c r="K3" s="117"/>
      <c r="L3" s="117"/>
      <c r="M3" s="117"/>
      <c r="N3" s="117"/>
      <c r="O3" s="117"/>
      <c r="P3" s="117"/>
      <c r="Q3" s="117"/>
      <c r="R3" s="117"/>
      <c r="S3" s="117"/>
      <c r="T3" s="117"/>
      <c r="U3" s="117"/>
      <c r="V3" s="117"/>
      <c r="W3" s="117"/>
      <c r="X3" s="117"/>
      <c r="Y3" s="117"/>
      <c r="Z3" s="117"/>
    </row>
    <row r="4" spans="1:26" ht="25.5" customHeight="1">
      <c r="A4" s="149" t="s">
        <v>1387</v>
      </c>
      <c r="B4" s="117"/>
      <c r="C4" s="150"/>
      <c r="D4" s="117"/>
      <c r="E4" s="117"/>
      <c r="F4" s="117"/>
      <c r="G4" s="117"/>
      <c r="H4" s="117"/>
      <c r="I4" s="117"/>
      <c r="J4" s="117"/>
      <c r="K4" s="117"/>
      <c r="L4" s="117"/>
      <c r="M4" s="117"/>
      <c r="N4" s="117"/>
      <c r="O4" s="117"/>
      <c r="P4" s="117"/>
      <c r="Q4" s="117"/>
      <c r="R4" s="117"/>
      <c r="S4" s="117"/>
      <c r="T4" s="117"/>
      <c r="U4" s="117"/>
      <c r="V4" s="117"/>
      <c r="W4" s="117"/>
      <c r="X4" s="117"/>
      <c r="Y4" s="117"/>
      <c r="Z4" s="117"/>
    </row>
    <row r="5" spans="1:26" ht="18" customHeight="1">
      <c r="A5" s="69"/>
      <c r="B5" s="69"/>
      <c r="C5" s="14"/>
      <c r="D5" s="14"/>
      <c r="E5" s="69"/>
      <c r="F5" s="69"/>
      <c r="G5" s="69"/>
      <c r="H5" s="69"/>
      <c r="I5" s="69"/>
      <c r="J5" s="69"/>
      <c r="K5" s="69"/>
      <c r="L5" s="69"/>
      <c r="M5" s="69"/>
      <c r="N5" s="69"/>
      <c r="O5" s="69"/>
      <c r="P5" s="69"/>
      <c r="Q5" s="69"/>
      <c r="R5" s="69"/>
      <c r="S5" s="69"/>
      <c r="T5" s="69"/>
      <c r="U5" s="69"/>
      <c r="V5" s="69"/>
      <c r="W5" s="69"/>
      <c r="X5" s="69"/>
      <c r="Y5" s="69"/>
      <c r="Z5" s="69"/>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52.5" customHeight="1">
      <c r="A7" s="69"/>
      <c r="B7" s="320" t="s">
        <v>1701</v>
      </c>
      <c r="C7" s="320"/>
      <c r="D7" s="320"/>
      <c r="E7" s="320"/>
      <c r="F7" s="69"/>
      <c r="G7" s="69"/>
      <c r="H7" s="69"/>
      <c r="I7" s="69"/>
      <c r="J7" s="69"/>
      <c r="K7" s="69"/>
      <c r="L7" s="69"/>
      <c r="M7" s="69"/>
      <c r="N7" s="69"/>
      <c r="O7" s="73"/>
      <c r="P7" s="69"/>
      <c r="Q7" s="69"/>
      <c r="R7" s="69"/>
      <c r="S7" s="69"/>
      <c r="T7" s="69"/>
      <c r="U7" s="69"/>
      <c r="V7" s="69"/>
      <c r="W7" s="69"/>
      <c r="X7" s="69"/>
      <c r="Y7" s="69"/>
      <c r="Z7" s="69"/>
    </row>
    <row r="8" spans="1:26" ht="16.5" customHeight="1">
      <c r="B8" s="332"/>
      <c r="C8" s="313"/>
      <c r="D8" s="313"/>
      <c r="E8" s="313"/>
      <c r="F8" s="313"/>
      <c r="G8" s="313"/>
      <c r="H8" s="313"/>
      <c r="I8" s="313"/>
      <c r="N8" s="61"/>
    </row>
    <row r="9" spans="1:26" ht="15.75" customHeight="1">
      <c r="A9" s="69"/>
      <c r="B9" s="69"/>
      <c r="C9" s="69"/>
      <c r="D9" s="69"/>
      <c r="E9" s="69"/>
      <c r="F9" s="69"/>
      <c r="G9" s="69"/>
      <c r="H9" s="69"/>
      <c r="I9" s="69"/>
      <c r="J9" s="69"/>
      <c r="K9" s="69"/>
      <c r="L9" s="69"/>
      <c r="M9" s="69"/>
      <c r="N9" s="69"/>
      <c r="O9" s="73"/>
      <c r="P9" s="69"/>
      <c r="Q9" s="69"/>
      <c r="R9" s="69"/>
      <c r="S9" s="69"/>
      <c r="T9" s="69"/>
      <c r="U9" s="69"/>
      <c r="V9" s="69"/>
      <c r="W9" s="69"/>
      <c r="X9" s="69"/>
      <c r="Y9" s="69"/>
      <c r="Z9" s="69"/>
    </row>
    <row r="10" spans="1:26" ht="14.25" customHeight="1">
      <c r="A10" s="87"/>
      <c r="B10" s="88" t="s">
        <v>959</v>
      </c>
      <c r="C10" s="88"/>
      <c r="D10" s="88"/>
      <c r="E10" s="88"/>
      <c r="F10" s="88"/>
      <c r="G10" s="87"/>
      <c r="H10" s="87"/>
      <c r="I10" s="87"/>
      <c r="J10" s="87"/>
      <c r="K10" s="87"/>
      <c r="L10" s="87"/>
      <c r="M10" s="87"/>
      <c r="N10" s="87"/>
      <c r="O10" s="87"/>
      <c r="P10" s="87"/>
      <c r="Q10" s="87"/>
      <c r="R10" s="87"/>
      <c r="S10" s="87"/>
      <c r="T10" s="87"/>
      <c r="U10" s="87"/>
      <c r="V10" s="87"/>
      <c r="W10" s="87"/>
      <c r="X10" s="87"/>
      <c r="Y10" s="87"/>
      <c r="Z10" s="87"/>
    </row>
    <row r="11" spans="1:26" ht="14.25" customHeight="1"/>
    <row r="12" spans="1:26" ht="17.25" customHeight="1">
      <c r="B12" s="34"/>
      <c r="C12" s="34"/>
      <c r="J12" s="61"/>
    </row>
    <row r="13" spans="1:26" ht="14.25" customHeight="1">
      <c r="A13" s="151"/>
      <c r="B13" s="152" t="s">
        <v>1006</v>
      </c>
      <c r="C13" s="152" t="s">
        <v>961</v>
      </c>
      <c r="D13" s="153" t="s">
        <v>962</v>
      </c>
      <c r="E13" s="152" t="s">
        <v>963</v>
      </c>
      <c r="F13" s="152" t="s">
        <v>964</v>
      </c>
      <c r="G13" s="152" t="s">
        <v>1366</v>
      </c>
      <c r="H13" s="152" t="s">
        <v>965</v>
      </c>
      <c r="I13" s="152" t="s">
        <v>21</v>
      </c>
      <c r="J13" s="151"/>
      <c r="K13" s="151"/>
      <c r="L13" s="151"/>
      <c r="M13" s="151"/>
      <c r="N13" s="151"/>
      <c r="O13" s="151"/>
      <c r="P13" s="151"/>
      <c r="Q13" s="151"/>
      <c r="R13" s="151"/>
      <c r="S13" s="151"/>
      <c r="T13" s="151"/>
      <c r="U13" s="151"/>
      <c r="V13" s="151"/>
      <c r="W13" s="151"/>
      <c r="X13" s="151"/>
      <c r="Y13" s="151"/>
      <c r="Z13" s="151"/>
    </row>
    <row r="14" spans="1:26" ht="72">
      <c r="A14" s="322" t="s">
        <v>966</v>
      </c>
      <c r="B14" s="322"/>
      <c r="C14" s="135" t="s">
        <v>1388</v>
      </c>
      <c r="D14" s="207" t="s">
        <v>968</v>
      </c>
      <c r="E14" s="104">
        <f t="shared" ref="E14" si="0">IF(D14="Sí",1,0)</f>
        <v>1</v>
      </c>
      <c r="F14" s="73" t="s">
        <v>1389</v>
      </c>
      <c r="G14" s="155" t="s">
        <v>1390</v>
      </c>
      <c r="H14" s="156"/>
      <c r="I14" s="156"/>
      <c r="J14" s="156"/>
      <c r="K14" s="156"/>
      <c r="L14" s="156"/>
      <c r="M14" s="156"/>
      <c r="N14" s="156"/>
      <c r="O14" s="156"/>
      <c r="P14" s="156"/>
      <c r="Q14" s="156"/>
      <c r="R14" s="156"/>
      <c r="S14" s="156"/>
      <c r="T14" s="156"/>
      <c r="U14" s="156"/>
      <c r="V14" s="156"/>
      <c r="W14" s="156"/>
      <c r="X14" s="156"/>
      <c r="Y14" s="156"/>
      <c r="Z14" s="156"/>
    </row>
    <row r="15" spans="1:26" s="174" customFormat="1" ht="14.4">
      <c r="A15" s="323" t="s">
        <v>1010</v>
      </c>
      <c r="B15" s="324"/>
      <c r="C15" s="286" t="s">
        <v>1682</v>
      </c>
      <c r="D15" s="207"/>
      <c r="E15" s="104"/>
      <c r="F15" s="175"/>
      <c r="G15" s="155"/>
      <c r="H15" s="156"/>
      <c r="I15" s="156"/>
      <c r="J15" s="156"/>
      <c r="K15" s="156"/>
      <c r="L15" s="156"/>
      <c r="M15" s="156"/>
      <c r="N15" s="156"/>
      <c r="O15" s="156"/>
      <c r="P15" s="156"/>
      <c r="Q15" s="156"/>
      <c r="R15" s="156"/>
      <c r="S15" s="156"/>
      <c r="T15" s="156"/>
      <c r="U15" s="156"/>
      <c r="V15" s="156"/>
      <c r="W15" s="156"/>
      <c r="X15" s="156"/>
      <c r="Y15" s="156"/>
      <c r="Z15" s="156"/>
    </row>
    <row r="16" spans="1:26" ht="43.2">
      <c r="A16" s="154"/>
      <c r="B16" s="287" t="s">
        <v>1558</v>
      </c>
      <c r="C16" s="135" t="s">
        <v>1391</v>
      </c>
      <c r="D16" s="207" t="s">
        <v>968</v>
      </c>
      <c r="E16" s="104">
        <f>IF(D16="Sí",0.5,0)</f>
        <v>0.5</v>
      </c>
      <c r="F16" s="69"/>
      <c r="G16" s="156"/>
      <c r="H16" s="156"/>
      <c r="I16" s="156"/>
      <c r="J16" s="156"/>
      <c r="K16" s="156"/>
      <c r="L16" s="156"/>
      <c r="M16" s="156"/>
      <c r="N16" s="156"/>
      <c r="O16" s="156"/>
      <c r="P16" s="156"/>
      <c r="Q16" s="156"/>
      <c r="R16" s="156"/>
      <c r="S16" s="156"/>
      <c r="T16" s="156"/>
      <c r="U16" s="156"/>
      <c r="V16" s="156"/>
      <c r="W16" s="156"/>
      <c r="X16" s="156"/>
      <c r="Y16" s="156"/>
      <c r="Z16" s="156"/>
    </row>
    <row r="17" spans="1:26" ht="43.2">
      <c r="A17" s="154"/>
      <c r="B17" s="287" t="s">
        <v>1563</v>
      </c>
      <c r="C17" s="135" t="s">
        <v>1392</v>
      </c>
      <c r="D17" s="207" t="s">
        <v>968</v>
      </c>
      <c r="E17" s="104">
        <f>IF(D17="Sí",0.5,0)</f>
        <v>0.5</v>
      </c>
      <c r="F17" s="69"/>
      <c r="G17" s="156"/>
      <c r="H17" s="156"/>
      <c r="I17" s="156"/>
      <c r="J17" s="156"/>
      <c r="K17" s="156"/>
      <c r="L17" s="156"/>
      <c r="M17" s="156"/>
      <c r="N17" s="156"/>
      <c r="O17" s="156"/>
      <c r="P17" s="156"/>
      <c r="Q17" s="156"/>
      <c r="R17" s="156"/>
      <c r="S17" s="156"/>
      <c r="T17" s="156"/>
      <c r="U17" s="156"/>
      <c r="V17" s="156"/>
      <c r="W17" s="156"/>
      <c r="X17" s="156"/>
      <c r="Y17" s="156"/>
      <c r="Z17" s="156"/>
    </row>
    <row r="18" spans="1:26" ht="28.8">
      <c r="A18" s="323" t="s">
        <v>1014</v>
      </c>
      <c r="B18" s="324"/>
      <c r="C18" s="135" t="s">
        <v>1393</v>
      </c>
      <c r="D18" s="207" t="s">
        <v>991</v>
      </c>
      <c r="E18" s="104"/>
      <c r="F18" s="69"/>
      <c r="G18" s="156"/>
      <c r="H18" s="156"/>
      <c r="I18" s="156"/>
      <c r="J18" s="156"/>
      <c r="K18" s="156"/>
      <c r="L18" s="156"/>
      <c r="M18" s="156"/>
      <c r="N18" s="156"/>
      <c r="O18" s="156"/>
      <c r="P18" s="156"/>
      <c r="Q18" s="156"/>
      <c r="R18" s="156"/>
      <c r="S18" s="156"/>
      <c r="T18" s="156"/>
      <c r="U18" s="156"/>
      <c r="V18" s="156"/>
      <c r="W18" s="156"/>
      <c r="X18" s="156"/>
      <c r="Y18" s="156"/>
      <c r="Z18" s="156"/>
    </row>
    <row r="19" spans="1:26" ht="72">
      <c r="A19" s="154"/>
      <c r="B19" s="287" t="s">
        <v>1016</v>
      </c>
      <c r="C19" s="286" t="s">
        <v>1683</v>
      </c>
      <c r="D19" s="207" t="s">
        <v>968</v>
      </c>
      <c r="E19" s="104">
        <f t="shared" ref="E19" si="1">IF(D19="Sí",1,0)</f>
        <v>1</v>
      </c>
      <c r="F19" s="157" t="s">
        <v>1394</v>
      </c>
      <c r="G19" s="155" t="s">
        <v>1390</v>
      </c>
      <c r="H19" s="138" t="s">
        <v>1395</v>
      </c>
      <c r="I19" s="159" t="s">
        <v>1396</v>
      </c>
      <c r="J19" s="156"/>
      <c r="K19" s="156"/>
      <c r="L19" s="156"/>
      <c r="M19" s="156"/>
      <c r="N19" s="156"/>
      <c r="O19" s="156"/>
      <c r="P19" s="156"/>
      <c r="Q19" s="156"/>
      <c r="R19" s="156"/>
      <c r="S19" s="156"/>
      <c r="T19" s="156"/>
      <c r="U19" s="156"/>
      <c r="V19" s="156"/>
      <c r="W19" s="156"/>
      <c r="X19" s="156"/>
      <c r="Y19" s="156"/>
      <c r="Z19" s="156"/>
    </row>
    <row r="20" spans="1:26" ht="19.5" customHeight="1">
      <c r="A20" s="154"/>
      <c r="B20" s="158"/>
      <c r="C20" s="138"/>
      <c r="E20" s="104"/>
      <c r="F20" s="138"/>
      <c r="G20" s="160"/>
      <c r="H20" s="156"/>
      <c r="I20" s="156"/>
      <c r="J20" s="156"/>
      <c r="K20" s="156"/>
      <c r="L20" s="156"/>
      <c r="M20" s="156"/>
      <c r="N20" s="156"/>
      <c r="O20" s="156"/>
      <c r="P20" s="156"/>
      <c r="Q20" s="156"/>
      <c r="R20" s="156"/>
      <c r="S20" s="156"/>
      <c r="T20" s="156"/>
      <c r="U20" s="156"/>
      <c r="V20" s="156"/>
      <c r="W20" s="156"/>
      <c r="X20" s="156"/>
      <c r="Y20" s="156"/>
      <c r="Z20" s="156"/>
    </row>
    <row r="21" spans="1:26" ht="26.25" customHeight="1">
      <c r="A21" s="102"/>
      <c r="B21" s="145" t="s">
        <v>970</v>
      </c>
      <c r="C21" s="99"/>
      <c r="D21" s="145" t="str">
        <f>IF((SUM(E14:E19)&gt;=3), "Actividad que se ajusta a los Criterios Técnicos de Selección","Actividad que NO se ajusta a los Criterios Técnicos de Selección")</f>
        <v>Actividad que se ajusta a los Criterios Técnicos de Selección</v>
      </c>
      <c r="E21" s="100"/>
      <c r="F21" s="101"/>
      <c r="G21" s="113"/>
      <c r="H21" s="113"/>
      <c r="I21" s="113"/>
    </row>
    <row r="22" spans="1:26" ht="21.75" customHeight="1">
      <c r="A22" s="102"/>
      <c r="B22" s="145" t="s">
        <v>971</v>
      </c>
      <c r="C22" s="99"/>
      <c r="D22" s="145" t="str">
        <f>IF(D21="Actividad que se ajusta a los Criterios Técnicos de Selección","Contribución sustancial a la Mitigación del Cambio Climático","La actividad no puede demostrar, total o parcialmente, la CS al objetivo 1")</f>
        <v>Contribución sustancial a la Mitigación del Cambio Climático</v>
      </c>
      <c r="E22" s="114"/>
      <c r="F22" s="103"/>
      <c r="G22" s="113"/>
      <c r="H22" s="113"/>
      <c r="I22" s="113"/>
    </row>
    <row r="23" spans="1:26" ht="15.75" customHeight="1"/>
    <row r="24" spans="1:26" ht="15.75" customHeight="1"/>
    <row r="25" spans="1:26" ht="15.75" customHeight="1"/>
    <row r="26" spans="1:26" ht="19.5" customHeight="1">
      <c r="D26" s="73"/>
    </row>
    <row r="27" spans="1:26" ht="19.5" customHeight="1">
      <c r="D27" s="73"/>
    </row>
    <row r="28" spans="1:26" ht="14.25" customHeight="1"/>
    <row r="29" spans="1:26" ht="14.25" customHeight="1"/>
    <row r="30" spans="1:26" ht="14.25" customHeight="1"/>
    <row r="31" spans="1:26" ht="14.25" customHeight="1"/>
    <row r="32" spans="1: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5">
    <mergeCell ref="B8:I8"/>
    <mergeCell ref="A14:B14"/>
    <mergeCell ref="A15:B15"/>
    <mergeCell ref="A18:B18"/>
    <mergeCell ref="B7:E7"/>
  </mergeCells>
  <hyperlinks>
    <hyperlink ref="G14" r:id="rId1" xr:uid="{00000000-0004-0000-3B00-000000000000}"/>
    <hyperlink ref="G19" r:id="rId2" xr:uid="{00000000-0004-0000-3B00-000001000000}"/>
    <hyperlink ref="I19" r:id="rId3" xr:uid="{00000000-0004-0000-3B00-000002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Selecciona una opción" xr:uid="{00000000-0002-0000-3B00-000000000000}">
          <x14:formula1>
            <xm:f>Respuesta!$A$2:$A$4</xm:f>
          </x14:formula1>
          <xm:sqref>D14:D17 D19 H21:H22</xm:sqref>
        </x14:dataValidation>
        <x14:dataValidation type="list" allowBlank="1" showInputMessage="1" showErrorMessage="1" prompt="Selecciona una opción" xr:uid="{00000000-0002-0000-3B00-000001000000}">
          <x14:formula1>
            <xm:f>Respuesta!$A$5:$A$7</xm:f>
          </x14:formula1>
          <xm:sqref>D18</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Z1000"/>
  <sheetViews>
    <sheetView showGridLines="0" zoomScale="55" zoomScaleNormal="55" workbookViewId="0">
      <pane ySplit="4" topLeftCell="A5" activePane="bottomLeft" state="frozen"/>
      <selection pane="bottomLeft" activeCell="D25" sqref="D25"/>
    </sheetView>
  </sheetViews>
  <sheetFormatPr baseColWidth="10" defaultColWidth="14.44140625" defaultRowHeight="15" customHeight="1"/>
  <cols>
    <col min="1" max="1" width="6" customWidth="1"/>
    <col min="2" max="2" width="9.44140625" customWidth="1"/>
    <col min="3" max="3" width="79.6640625" customWidth="1"/>
    <col min="4" max="4" width="63.5546875" customWidth="1"/>
    <col min="5" max="5" width="45.554687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1397</v>
      </c>
      <c r="B3" s="80"/>
      <c r="C3" s="81"/>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1398</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B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18" customHeight="1">
      <c r="B7" s="7" t="s">
        <v>974</v>
      </c>
      <c r="C7" s="7"/>
      <c r="D7" s="7"/>
      <c r="E7" s="7"/>
      <c r="F7" s="7"/>
      <c r="G7" s="7"/>
      <c r="H7" s="7"/>
      <c r="I7" s="7"/>
      <c r="J7" s="7"/>
      <c r="K7" s="7"/>
      <c r="L7" s="7"/>
      <c r="R7" s="61"/>
    </row>
    <row r="8" spans="1:26" ht="16.5" customHeight="1">
      <c r="B8" s="335"/>
      <c r="C8" s="313"/>
      <c r="D8" s="313"/>
      <c r="E8" s="313"/>
      <c r="F8" s="313"/>
      <c r="G8" s="313"/>
      <c r="H8" s="313"/>
      <c r="I8" s="313"/>
      <c r="N8" s="61"/>
    </row>
    <row r="9" spans="1:26" ht="18" customHeight="1">
      <c r="B9" s="76"/>
      <c r="C9" s="76"/>
      <c r="D9" s="76"/>
      <c r="E9" s="76"/>
      <c r="F9" s="76"/>
      <c r="G9" s="76"/>
      <c r="H9" s="76"/>
      <c r="I9" s="76"/>
      <c r="J9" s="76"/>
      <c r="K9" s="76"/>
      <c r="L9" s="76"/>
      <c r="R9" s="61"/>
    </row>
    <row r="10" spans="1:26" ht="14.25" customHeight="1">
      <c r="A10" s="87"/>
      <c r="B10" s="88" t="s">
        <v>959</v>
      </c>
      <c r="C10" s="88"/>
      <c r="D10" s="88"/>
      <c r="E10" s="88"/>
      <c r="F10" s="88"/>
      <c r="G10" s="87"/>
      <c r="H10" s="87"/>
      <c r="I10" s="87"/>
      <c r="J10" s="87"/>
      <c r="K10" s="87"/>
      <c r="L10" s="87"/>
      <c r="M10" s="87"/>
      <c r="N10" s="87"/>
      <c r="O10" s="87"/>
      <c r="P10" s="87"/>
      <c r="Q10" s="87"/>
      <c r="R10" s="87"/>
      <c r="S10" s="87"/>
      <c r="T10" s="87"/>
      <c r="U10" s="87"/>
      <c r="V10" s="87"/>
      <c r="W10" s="87"/>
      <c r="X10" s="87"/>
      <c r="Y10" s="87"/>
      <c r="Z10" s="87"/>
    </row>
    <row r="11" spans="1:26" ht="18" customHeight="1">
      <c r="B11" s="69"/>
      <c r="C11" s="69"/>
      <c r="D11" s="69"/>
      <c r="E11" s="69"/>
      <c r="F11" s="69"/>
      <c r="G11" s="69"/>
      <c r="H11" s="69"/>
      <c r="I11" s="69"/>
      <c r="J11" s="69"/>
      <c r="K11" s="69"/>
      <c r="L11" s="69"/>
      <c r="R11" s="61"/>
    </row>
    <row r="12" spans="1:26" ht="18" customHeight="1">
      <c r="B12" s="69"/>
      <c r="C12" s="69"/>
      <c r="D12" s="69"/>
      <c r="E12" s="69"/>
      <c r="F12" s="69"/>
      <c r="G12" s="69"/>
      <c r="H12" s="69"/>
      <c r="I12" s="69"/>
      <c r="J12" s="69"/>
      <c r="K12" s="69"/>
      <c r="L12" s="69"/>
      <c r="R12" s="61"/>
    </row>
    <row r="13" spans="1:26" ht="14.25" customHeight="1">
      <c r="A13" s="87"/>
      <c r="B13" s="88" t="s">
        <v>1006</v>
      </c>
      <c r="C13" s="88" t="s">
        <v>961</v>
      </c>
      <c r="D13" s="90" t="s">
        <v>962</v>
      </c>
      <c r="E13" s="91" t="s">
        <v>963</v>
      </c>
      <c r="F13" s="88" t="s">
        <v>964</v>
      </c>
      <c r="G13" s="88" t="s">
        <v>965</v>
      </c>
      <c r="H13" s="87"/>
      <c r="I13" s="87"/>
      <c r="J13" s="87"/>
      <c r="K13" s="87"/>
      <c r="L13" s="87"/>
      <c r="M13" s="87"/>
      <c r="N13" s="87"/>
      <c r="O13" s="87"/>
      <c r="P13" s="87"/>
      <c r="Q13" s="87"/>
      <c r="R13" s="87"/>
      <c r="S13" s="87"/>
      <c r="T13" s="87"/>
      <c r="U13" s="87"/>
      <c r="V13" s="87"/>
      <c r="W13" s="87"/>
      <c r="X13" s="87"/>
      <c r="Y13" s="87"/>
      <c r="Z13" s="87"/>
    </row>
    <row r="14" spans="1:26" ht="61.5" customHeight="1">
      <c r="B14" s="69" t="s">
        <v>966</v>
      </c>
      <c r="C14" s="73" t="s">
        <v>1399</v>
      </c>
      <c r="D14" s="207" t="s">
        <v>997</v>
      </c>
      <c r="E14" s="104">
        <f>IF(D14="Sí",1,0)</f>
        <v>0</v>
      </c>
      <c r="F14" s="107"/>
    </row>
    <row r="15" spans="1:26" ht="81" customHeight="1">
      <c r="A15" s="108"/>
      <c r="B15" s="109" t="s">
        <v>1010</v>
      </c>
      <c r="C15" s="138" t="s">
        <v>1400</v>
      </c>
      <c r="D15" s="211" t="s">
        <v>997</v>
      </c>
      <c r="E15" s="104">
        <f>IF(D15="Sí",1,0)</f>
        <v>0</v>
      </c>
      <c r="F15" s="108"/>
      <c r="G15" s="108"/>
      <c r="H15" s="108"/>
      <c r="I15" s="108"/>
      <c r="J15" s="108"/>
      <c r="K15" s="108"/>
      <c r="L15" s="108"/>
      <c r="M15" s="108"/>
      <c r="N15" s="108"/>
      <c r="O15" s="108"/>
      <c r="P15" s="108"/>
      <c r="Q15" s="108"/>
      <c r="R15" s="108"/>
      <c r="S15" s="108"/>
      <c r="T15" s="108"/>
      <c r="U15" s="108"/>
      <c r="V15" s="108"/>
      <c r="W15" s="108"/>
      <c r="X15" s="108"/>
      <c r="Y15" s="108"/>
      <c r="Z15" s="108"/>
    </row>
    <row r="16" spans="1:26" ht="19.5" customHeight="1">
      <c r="A16" s="154"/>
      <c r="B16" s="158"/>
      <c r="C16" s="138"/>
      <c r="E16" s="104"/>
      <c r="F16" s="138"/>
      <c r="G16" s="160"/>
      <c r="H16" s="156"/>
      <c r="I16" s="156"/>
      <c r="J16" s="156"/>
      <c r="K16" s="156"/>
      <c r="L16" s="156"/>
      <c r="M16" s="156"/>
      <c r="N16" s="156"/>
      <c r="O16" s="156"/>
      <c r="P16" s="156"/>
      <c r="Q16" s="156"/>
      <c r="R16" s="156"/>
      <c r="S16" s="156"/>
      <c r="T16" s="156"/>
      <c r="U16" s="156"/>
      <c r="V16" s="156"/>
      <c r="W16" s="156"/>
      <c r="X16" s="156"/>
      <c r="Y16" s="156"/>
      <c r="Z16" s="156"/>
    </row>
    <row r="17" spans="1:9" ht="26.25" customHeight="1">
      <c r="A17" s="102"/>
      <c r="B17" s="145" t="s">
        <v>970</v>
      </c>
      <c r="C17" s="99"/>
      <c r="D17" s="99" t="str">
        <f>IF((SUM(E12:E15)&gt;=1), "Actividad que se ajusta a los Criterios Técnicos de Selección","Actividad que NO se ajusta a los Criterios Técnicos de Selección")</f>
        <v>Actividad que NO se ajusta a los Criterios Técnicos de Selección</v>
      </c>
      <c r="E17" s="100"/>
      <c r="F17" s="101"/>
      <c r="G17" s="113"/>
      <c r="H17" s="113"/>
      <c r="I17" s="113"/>
    </row>
    <row r="18" spans="1:9" ht="21.75" customHeight="1">
      <c r="A18" s="102"/>
      <c r="B18" s="145" t="s">
        <v>971</v>
      </c>
      <c r="C18" s="99"/>
      <c r="D18" s="145" t="str">
        <f>IF(AND(E14=0,E15=0),"La actividad no puede demostrar, total o parcialmente, la CS al objetivo 1",IF(E14=1,"Contribución sustancial a la Mitigación del Cambio Climático","De transición a la Mitigación del Cambio Climático"))</f>
        <v>La actividad no puede demostrar, total o parcialmente, la CS al objetivo 1</v>
      </c>
      <c r="E18" s="114"/>
      <c r="F18" s="103"/>
      <c r="G18" s="113"/>
      <c r="H18" s="113"/>
      <c r="I18" s="113"/>
    </row>
    <row r="19" spans="1:9" ht="15.75" customHeight="1"/>
    <row r="20" spans="1:9" ht="14.25" customHeight="1"/>
    <row r="21" spans="1:9" ht="14.25" customHeight="1"/>
    <row r="22" spans="1:9" ht="14.25" customHeight="1"/>
    <row r="23" spans="1:9" ht="15.75" customHeight="1"/>
    <row r="24" spans="1:9" ht="15.75" customHeight="1"/>
    <row r="25" spans="1:9" ht="19.5" customHeight="1"/>
    <row r="26" spans="1:9" ht="19.5" customHeight="1"/>
    <row r="27" spans="1:9" ht="14.25" customHeight="1"/>
    <row r="28" spans="1:9" ht="14.25" customHeight="1"/>
    <row r="29" spans="1:9" ht="14.25" customHeight="1"/>
    <row r="30" spans="1:9" ht="14.25" customHeight="1"/>
    <row r="31" spans="1:9" ht="14.25" customHeight="1"/>
    <row r="32" spans="1:9"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8:I8"/>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3C00-000000000000}">
          <x14:formula1>
            <xm:f>Respuesta!$A$2:$A$4</xm:f>
          </x14:formula1>
          <xm:sqref>D14:D15 H17:H18</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Z1000"/>
  <sheetViews>
    <sheetView showGridLines="0" zoomScale="40" zoomScaleNormal="40" workbookViewId="0">
      <pane ySplit="4" topLeftCell="A5" activePane="bottomLeft" state="frozen"/>
      <selection pane="bottomLeft" activeCell="D20" sqref="D20"/>
    </sheetView>
  </sheetViews>
  <sheetFormatPr baseColWidth="10" defaultColWidth="14.44140625" defaultRowHeight="15" customHeight="1"/>
  <cols>
    <col min="1" max="1" width="6" customWidth="1"/>
    <col min="2" max="2" width="9.44140625" customWidth="1"/>
    <col min="3" max="3" width="79.6640625" customWidth="1"/>
    <col min="4" max="4" width="63.5546875" customWidth="1"/>
    <col min="5" max="5" width="45.554687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1401</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1402</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B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18" customHeight="1">
      <c r="B7" s="7" t="s">
        <v>974</v>
      </c>
      <c r="C7" s="7"/>
      <c r="D7" s="7"/>
      <c r="E7" s="7"/>
      <c r="F7" s="7"/>
      <c r="G7" s="7"/>
      <c r="H7" s="7"/>
      <c r="I7" s="7"/>
      <c r="J7" s="7"/>
      <c r="K7" s="7"/>
      <c r="L7" s="7"/>
      <c r="R7" s="61"/>
    </row>
    <row r="8" spans="1:26" ht="16.5" customHeight="1">
      <c r="B8" s="335"/>
      <c r="C8" s="313"/>
      <c r="D8" s="313"/>
      <c r="E8" s="313"/>
      <c r="F8" s="313"/>
      <c r="G8" s="313"/>
      <c r="H8" s="313"/>
      <c r="I8" s="313"/>
      <c r="N8" s="61"/>
    </row>
    <row r="9" spans="1:26" ht="18" customHeight="1">
      <c r="B9" s="76"/>
      <c r="C9" s="76"/>
      <c r="D9" s="76"/>
      <c r="E9" s="76"/>
      <c r="F9" s="76"/>
      <c r="G9" s="76"/>
      <c r="H9" s="76"/>
      <c r="I9" s="76"/>
      <c r="J9" s="76"/>
      <c r="K9" s="76"/>
      <c r="L9" s="76"/>
      <c r="R9" s="61"/>
    </row>
    <row r="10" spans="1:26" ht="14.25" customHeight="1">
      <c r="A10" s="87"/>
      <c r="B10" s="88" t="s">
        <v>959</v>
      </c>
      <c r="C10" s="88"/>
      <c r="D10" s="88"/>
      <c r="E10" s="88"/>
      <c r="F10" s="88"/>
      <c r="G10" s="87"/>
      <c r="H10" s="87"/>
      <c r="I10" s="87"/>
      <c r="J10" s="87"/>
      <c r="K10" s="87"/>
      <c r="L10" s="87"/>
      <c r="M10" s="87"/>
      <c r="N10" s="87"/>
      <c r="O10" s="87"/>
      <c r="P10" s="87"/>
      <c r="Q10" s="87"/>
      <c r="R10" s="87"/>
      <c r="S10" s="87"/>
      <c r="T10" s="87"/>
      <c r="U10" s="87"/>
      <c r="V10" s="87"/>
      <c r="W10" s="87"/>
      <c r="X10" s="87"/>
      <c r="Y10" s="87"/>
      <c r="Z10" s="87"/>
    </row>
    <row r="11" spans="1:26" ht="18" customHeight="1">
      <c r="B11" s="69"/>
      <c r="C11" s="69"/>
      <c r="D11" s="69"/>
      <c r="E11" s="69"/>
      <c r="F11" s="69"/>
      <c r="G11" s="69"/>
      <c r="H11" s="69"/>
      <c r="I11" s="69"/>
      <c r="J11" s="69"/>
      <c r="K11" s="69"/>
      <c r="L11" s="69"/>
      <c r="R11" s="61"/>
    </row>
    <row r="12" spans="1:26" ht="18" customHeight="1">
      <c r="B12" s="69"/>
      <c r="C12" s="69"/>
      <c r="D12" s="69"/>
      <c r="E12" s="69"/>
      <c r="F12" s="69"/>
      <c r="G12" s="69"/>
      <c r="H12" s="69"/>
      <c r="I12" s="69"/>
      <c r="J12" s="69"/>
      <c r="K12" s="69"/>
      <c r="L12" s="69"/>
      <c r="R12" s="61"/>
    </row>
    <row r="13" spans="1:26" ht="14.25" customHeight="1">
      <c r="A13" s="87"/>
      <c r="B13" s="88" t="s">
        <v>1006</v>
      </c>
      <c r="C13" s="88" t="s">
        <v>961</v>
      </c>
      <c r="D13" s="90" t="s">
        <v>962</v>
      </c>
      <c r="E13" s="91" t="s">
        <v>963</v>
      </c>
      <c r="F13" s="88" t="s">
        <v>964</v>
      </c>
      <c r="G13" s="88" t="s">
        <v>965</v>
      </c>
      <c r="H13" s="87"/>
      <c r="I13" s="87"/>
      <c r="J13" s="87"/>
      <c r="K13" s="87"/>
      <c r="L13" s="87"/>
      <c r="M13" s="87"/>
      <c r="N13" s="87"/>
      <c r="O13" s="87"/>
      <c r="P13" s="87"/>
      <c r="Q13" s="87"/>
      <c r="R13" s="87"/>
      <c r="S13" s="87"/>
      <c r="T13" s="87"/>
      <c r="U13" s="87"/>
      <c r="V13" s="87"/>
      <c r="W13" s="87"/>
      <c r="X13" s="87"/>
      <c r="Y13" s="87"/>
      <c r="Z13" s="87"/>
    </row>
    <row r="14" spans="1:26" ht="61.5" customHeight="1">
      <c r="B14" s="69" t="s">
        <v>966</v>
      </c>
      <c r="C14" s="73" t="s">
        <v>1403</v>
      </c>
      <c r="D14" s="207" t="s">
        <v>997</v>
      </c>
      <c r="E14" s="104">
        <f t="shared" ref="E14:E15" si="0">IF(D14="Sí",1,0)</f>
        <v>0</v>
      </c>
      <c r="F14" s="107"/>
    </row>
    <row r="15" spans="1:26" ht="61.5" customHeight="1">
      <c r="B15" s="69" t="s">
        <v>1363</v>
      </c>
      <c r="C15" s="73" t="s">
        <v>1404</v>
      </c>
      <c r="D15" s="207" t="s">
        <v>968</v>
      </c>
      <c r="E15" s="104">
        <f t="shared" si="0"/>
        <v>1</v>
      </c>
      <c r="F15" s="107"/>
    </row>
    <row r="16" spans="1:26" ht="81" customHeight="1">
      <c r="A16" s="108"/>
      <c r="B16" s="109" t="s">
        <v>1303</v>
      </c>
      <c r="C16" s="138" t="s">
        <v>1405</v>
      </c>
      <c r="D16" s="211" t="s">
        <v>968</v>
      </c>
      <c r="E16" s="124">
        <f>IF(D16="No",1,0)</f>
        <v>0</v>
      </c>
      <c r="F16" s="108"/>
      <c r="G16" s="108"/>
      <c r="H16" s="108"/>
      <c r="I16" s="108"/>
      <c r="J16" s="108"/>
      <c r="K16" s="108"/>
      <c r="L16" s="108"/>
      <c r="M16" s="108"/>
      <c r="N16" s="108"/>
      <c r="O16" s="108"/>
      <c r="P16" s="108"/>
      <c r="Q16" s="108"/>
      <c r="R16" s="108"/>
      <c r="S16" s="108"/>
      <c r="T16" s="108"/>
      <c r="U16" s="108"/>
      <c r="V16" s="108"/>
      <c r="W16" s="108"/>
      <c r="X16" s="108"/>
      <c r="Y16" s="108"/>
      <c r="Z16" s="108"/>
    </row>
    <row r="17" spans="1:26" ht="19.5" customHeight="1">
      <c r="A17" s="154"/>
      <c r="B17" s="158"/>
      <c r="C17" s="138"/>
      <c r="E17" s="104"/>
      <c r="F17" s="138"/>
      <c r="G17" s="160"/>
      <c r="H17" s="156"/>
      <c r="I17" s="156"/>
      <c r="J17" s="156"/>
      <c r="K17" s="156"/>
      <c r="L17" s="156"/>
      <c r="M17" s="156"/>
      <c r="N17" s="156"/>
      <c r="O17" s="156"/>
      <c r="P17" s="156"/>
      <c r="Q17" s="156"/>
      <c r="R17" s="156"/>
      <c r="S17" s="156"/>
      <c r="T17" s="156"/>
      <c r="U17" s="156"/>
      <c r="V17" s="156"/>
      <c r="W17" s="156"/>
      <c r="X17" s="156"/>
      <c r="Y17" s="156"/>
      <c r="Z17" s="156"/>
    </row>
    <row r="18" spans="1:26" ht="26.25" customHeight="1">
      <c r="A18" s="102"/>
      <c r="B18" s="145" t="s">
        <v>970</v>
      </c>
      <c r="C18" s="99"/>
      <c r="D18" s="145" t="str">
        <f>IF((SUM(E14:E16)&gt;=2), "Actividad que se ajusta a los Criterios Técnicos de Selección","Actividad que NO se ajusta a los Criterios Técnicos de Selección")</f>
        <v>Actividad que NO se ajusta a los Criterios Técnicos de Selección</v>
      </c>
      <c r="E18" s="100"/>
      <c r="F18" s="101"/>
      <c r="G18" s="113"/>
      <c r="H18" s="113"/>
      <c r="I18" s="113"/>
    </row>
    <row r="19" spans="1:26" ht="21.75" customHeight="1">
      <c r="A19" s="102"/>
      <c r="B19" s="145" t="s">
        <v>971</v>
      </c>
      <c r="C19" s="99"/>
      <c r="D19" s="145" t="str">
        <f>IF(AND(E14=0,E15=0),"La actividad no puede demostrar, total o parcialmente, la CS al objetivo 1",IF(E14=1,"Contribución sustancial a la Mitigación del Cambio Climático","De transición a la Mitigación del Cambio Climático"))</f>
        <v>De transición a la Mitigación del Cambio Climático</v>
      </c>
      <c r="E19" s="114"/>
      <c r="F19" s="103"/>
      <c r="G19" s="113"/>
      <c r="H19" s="113"/>
      <c r="I19" s="113"/>
    </row>
    <row r="20" spans="1:26" ht="15.75" customHeight="1"/>
    <row r="21" spans="1:26" ht="14.25" customHeight="1"/>
    <row r="22" spans="1:26" ht="14.25" customHeight="1"/>
    <row r="23" spans="1:26" ht="14.25" customHeight="1"/>
    <row r="24" spans="1:26" ht="15.75" customHeight="1"/>
    <row r="25" spans="1:26" ht="15.75" customHeight="1"/>
    <row r="26" spans="1:26" ht="19.5" customHeight="1"/>
    <row r="27" spans="1:26" ht="19.5" customHeight="1"/>
    <row r="28" spans="1:26" ht="14.25" customHeight="1"/>
    <row r="29" spans="1:26" ht="14.25" customHeight="1"/>
    <row r="30" spans="1:26" ht="14.25" customHeight="1"/>
    <row r="31" spans="1:26" ht="14.25" customHeight="1"/>
    <row r="32" spans="1: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8:I8"/>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3D00-000000000000}">
          <x14:formula1>
            <xm:f>Respuesta!$A$2:$A$4</xm:f>
          </x14:formula1>
          <xm:sqref>D14:D16 H18:H19</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Z1000"/>
  <sheetViews>
    <sheetView showGridLines="0" zoomScale="40" zoomScaleNormal="40" workbookViewId="0">
      <pane ySplit="4" topLeftCell="A5" activePane="bottomLeft" state="frozen"/>
      <selection pane="bottomLeft" activeCell="D19" sqref="D19"/>
    </sheetView>
  </sheetViews>
  <sheetFormatPr baseColWidth="10" defaultColWidth="14.44140625" defaultRowHeight="15" customHeight="1"/>
  <cols>
    <col min="1" max="1" width="6" customWidth="1"/>
    <col min="2" max="2" width="9.44140625" customWidth="1"/>
    <col min="3" max="3" width="79.6640625" customWidth="1"/>
    <col min="4" max="4" width="63.5546875" customWidth="1"/>
    <col min="5" max="5" width="45.5546875" customWidth="1"/>
    <col min="6" max="6" width="66.6640625"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26.7" customHeight="1">
      <c r="A3" s="80" t="s">
        <v>1406</v>
      </c>
      <c r="B3" s="80"/>
      <c r="C3" s="81"/>
      <c r="D3" s="80"/>
      <c r="E3" s="80"/>
      <c r="F3" s="80"/>
      <c r="G3" s="80"/>
      <c r="H3" s="80"/>
      <c r="I3" s="80"/>
      <c r="J3" s="80"/>
      <c r="K3" s="80"/>
      <c r="L3" s="80"/>
      <c r="M3" s="80"/>
      <c r="N3" s="80"/>
      <c r="O3" s="80"/>
      <c r="P3" s="80"/>
      <c r="Q3" s="80"/>
      <c r="R3" s="80"/>
      <c r="S3" s="80"/>
      <c r="T3" s="80"/>
      <c r="U3" s="80"/>
      <c r="V3" s="80"/>
      <c r="W3" s="80"/>
      <c r="X3" s="80"/>
      <c r="Y3" s="80"/>
      <c r="Z3" s="80"/>
    </row>
    <row r="4" spans="1:26" ht="22.2" customHeight="1">
      <c r="A4" s="80" t="s">
        <v>1407</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B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18" customHeight="1">
      <c r="B7" s="7" t="s">
        <v>974</v>
      </c>
      <c r="C7" s="7"/>
      <c r="D7" s="7"/>
      <c r="E7" s="7"/>
      <c r="F7" s="7"/>
      <c r="G7" s="7"/>
      <c r="H7" s="7"/>
      <c r="I7" s="7"/>
      <c r="J7" s="7"/>
      <c r="K7" s="7"/>
      <c r="L7" s="7"/>
      <c r="R7" s="61"/>
    </row>
    <row r="8" spans="1:26" ht="16.5" customHeight="1">
      <c r="B8" s="335"/>
      <c r="C8" s="313"/>
      <c r="D8" s="313"/>
      <c r="E8" s="313"/>
      <c r="F8" s="313"/>
      <c r="G8" s="313"/>
      <c r="H8" s="313"/>
      <c r="I8" s="313"/>
      <c r="N8" s="61"/>
    </row>
    <row r="9" spans="1:26" ht="18" customHeight="1">
      <c r="B9" s="76"/>
      <c r="C9" s="76"/>
      <c r="D9" s="76"/>
      <c r="E9" s="76"/>
      <c r="F9" s="76"/>
      <c r="G9" s="76"/>
      <c r="H9" s="76"/>
      <c r="I9" s="76"/>
      <c r="J9" s="76"/>
      <c r="K9" s="76"/>
      <c r="L9" s="76"/>
      <c r="R9" s="61"/>
    </row>
    <row r="10" spans="1:26" ht="14.25" customHeight="1">
      <c r="A10" s="87"/>
      <c r="B10" s="88" t="s">
        <v>959</v>
      </c>
      <c r="C10" s="88"/>
      <c r="D10" s="88"/>
      <c r="E10" s="88"/>
      <c r="F10" s="88"/>
      <c r="G10" s="87"/>
      <c r="H10" s="87"/>
      <c r="I10" s="87"/>
      <c r="J10" s="87"/>
      <c r="K10" s="87"/>
      <c r="L10" s="87"/>
      <c r="M10" s="87"/>
      <c r="N10" s="87"/>
      <c r="O10" s="87"/>
      <c r="P10" s="87"/>
      <c r="Q10" s="87"/>
      <c r="R10" s="87"/>
      <c r="S10" s="87"/>
      <c r="T10" s="87"/>
      <c r="U10" s="87"/>
      <c r="V10" s="87"/>
      <c r="W10" s="87"/>
      <c r="X10" s="87"/>
      <c r="Y10" s="87"/>
      <c r="Z10" s="87"/>
    </row>
    <row r="11" spans="1:26" ht="14.25" customHeight="1">
      <c r="A11" s="140"/>
      <c r="B11" s="141"/>
      <c r="C11" s="141"/>
      <c r="D11" s="141"/>
      <c r="E11" s="141"/>
      <c r="F11" s="141"/>
      <c r="G11" s="140"/>
      <c r="H11" s="140"/>
      <c r="I11" s="140"/>
      <c r="J11" s="140"/>
      <c r="K11" s="140"/>
      <c r="L11" s="140"/>
      <c r="M11" s="140"/>
      <c r="N11" s="140"/>
      <c r="O11" s="140"/>
      <c r="P11" s="140"/>
      <c r="Q11" s="140"/>
      <c r="R11" s="140"/>
      <c r="S11" s="140"/>
      <c r="T11" s="140"/>
      <c r="U11" s="140"/>
      <c r="V11" s="140"/>
      <c r="W11" s="140"/>
      <c r="X11" s="140"/>
      <c r="Y11" s="140"/>
      <c r="Z11" s="140"/>
    </row>
    <row r="12" spans="1:26" ht="18" customHeight="1">
      <c r="B12" s="69"/>
      <c r="C12" s="69"/>
      <c r="D12" s="69"/>
      <c r="E12" s="69"/>
      <c r="F12" s="69"/>
      <c r="G12" s="69"/>
      <c r="H12" s="69"/>
      <c r="I12" s="69"/>
      <c r="J12" s="69"/>
      <c r="K12" s="69"/>
      <c r="L12" s="69"/>
      <c r="R12" s="61"/>
    </row>
    <row r="13" spans="1:26" ht="14.25" customHeight="1">
      <c r="A13" s="87"/>
      <c r="B13" s="88" t="s">
        <v>1006</v>
      </c>
      <c r="C13" s="88" t="s">
        <v>961</v>
      </c>
      <c r="D13" s="90" t="s">
        <v>962</v>
      </c>
      <c r="E13" s="91" t="s">
        <v>963</v>
      </c>
      <c r="F13" s="88" t="s">
        <v>964</v>
      </c>
      <c r="G13" s="88" t="s">
        <v>965</v>
      </c>
      <c r="H13" s="87"/>
      <c r="I13" s="87"/>
      <c r="J13" s="87"/>
      <c r="K13" s="87"/>
      <c r="L13" s="87"/>
      <c r="M13" s="87"/>
      <c r="N13" s="87"/>
      <c r="O13" s="87"/>
      <c r="P13" s="87"/>
      <c r="Q13" s="87"/>
      <c r="R13" s="87"/>
      <c r="S13" s="87"/>
      <c r="T13" s="87"/>
      <c r="U13" s="87"/>
      <c r="V13" s="87"/>
      <c r="W13" s="87"/>
      <c r="X13" s="87"/>
      <c r="Y13" s="87"/>
      <c r="Z13" s="87"/>
    </row>
    <row r="14" spans="1:26" ht="61.5" customHeight="1">
      <c r="B14" s="69" t="s">
        <v>966</v>
      </c>
      <c r="C14" s="73" t="s">
        <v>1408</v>
      </c>
      <c r="D14" s="207" t="s">
        <v>968</v>
      </c>
      <c r="E14" s="104">
        <f>IF(D14="Sí",1,0)</f>
        <v>1</v>
      </c>
      <c r="F14" s="107"/>
    </row>
    <row r="15" spans="1:26" ht="129" customHeight="1">
      <c r="A15" s="108"/>
      <c r="B15" s="109" t="s">
        <v>1010</v>
      </c>
      <c r="C15" s="231" t="s">
        <v>1658</v>
      </c>
      <c r="D15" s="211" t="s">
        <v>997</v>
      </c>
      <c r="E15" s="104">
        <f>IF(D15="Sí",1,0)</f>
        <v>0</v>
      </c>
      <c r="F15" s="230" t="s">
        <v>1657</v>
      </c>
      <c r="G15" s="108"/>
      <c r="H15" s="108"/>
      <c r="I15" s="108"/>
      <c r="J15" s="108"/>
      <c r="K15" s="108"/>
      <c r="L15" s="108"/>
      <c r="M15" s="108"/>
      <c r="N15" s="108"/>
      <c r="O15" s="108"/>
      <c r="P15" s="108"/>
      <c r="Q15" s="108"/>
      <c r="R15" s="108"/>
      <c r="S15" s="108"/>
      <c r="T15" s="108"/>
      <c r="U15" s="108"/>
      <c r="V15" s="108"/>
      <c r="W15" s="108"/>
      <c r="X15" s="108"/>
      <c r="Y15" s="108"/>
      <c r="Z15" s="108"/>
    </row>
    <row r="16" spans="1:26" ht="19.5" customHeight="1">
      <c r="A16" s="154"/>
      <c r="B16" s="158"/>
      <c r="C16" s="138"/>
      <c r="E16" s="104"/>
      <c r="F16" s="138"/>
      <c r="G16" s="160"/>
      <c r="H16" s="156"/>
      <c r="I16" s="156"/>
      <c r="J16" s="156"/>
      <c r="K16" s="156"/>
      <c r="L16" s="156"/>
      <c r="M16" s="156"/>
      <c r="N16" s="156"/>
      <c r="O16" s="156"/>
      <c r="P16" s="156"/>
      <c r="Q16" s="156"/>
      <c r="R16" s="156"/>
      <c r="S16" s="156"/>
      <c r="T16" s="156"/>
      <c r="U16" s="156"/>
      <c r="V16" s="156"/>
      <c r="W16" s="156"/>
      <c r="X16" s="156"/>
      <c r="Y16" s="156"/>
      <c r="Z16" s="156"/>
    </row>
    <row r="17" spans="1:9" ht="26.25" customHeight="1">
      <c r="A17" s="102"/>
      <c r="B17" s="145" t="s">
        <v>970</v>
      </c>
      <c r="C17" s="99"/>
      <c r="D17" s="145" t="str">
        <f>IF((SUM(E14:E15)&gt;=1), "Actividad que se ajusta a los Criterios Técnicos de Selección","Actividad que NO se ajusta a los Criterios Técnicos de Selección")</f>
        <v>Actividad que se ajusta a los Criterios Técnicos de Selección</v>
      </c>
      <c r="E17" s="100"/>
      <c r="F17" s="101"/>
      <c r="G17" s="113"/>
      <c r="H17" s="113"/>
      <c r="I17" s="113"/>
    </row>
    <row r="18" spans="1:9" ht="21.75" customHeight="1">
      <c r="A18" s="102"/>
      <c r="B18" s="145" t="s">
        <v>971</v>
      </c>
      <c r="C18" s="99"/>
      <c r="D18" s="178" t="str">
        <f>IF(AND(E14=0,E15=0),"La actividad no puede demostrar, total o parcialmente, la CS al objetivo 1",IF(E14=1,"Contribución sustancial a la Mitigación del Cambio Climático","De transición a la Mitigación del Cambio Climático"))</f>
        <v>Contribución sustancial a la Mitigación del Cambio Climático</v>
      </c>
      <c r="E18" s="114"/>
      <c r="F18" s="103"/>
      <c r="G18" s="113"/>
      <c r="H18" s="113"/>
      <c r="I18" s="113"/>
    </row>
    <row r="19" spans="1:9" ht="15.75" customHeight="1"/>
    <row r="20" spans="1:9" ht="14.25" customHeight="1"/>
    <row r="21" spans="1:9" ht="14.25" customHeight="1"/>
    <row r="22" spans="1:9" ht="14.25" customHeight="1"/>
    <row r="23" spans="1:9" ht="15.75" customHeight="1"/>
    <row r="24" spans="1:9" ht="15.75" customHeight="1"/>
    <row r="25" spans="1:9" ht="19.5" customHeight="1"/>
    <row r="26" spans="1:9" ht="19.5" customHeight="1"/>
    <row r="27" spans="1:9" ht="14.25" customHeight="1"/>
    <row r="28" spans="1:9" ht="14.25" customHeight="1"/>
    <row r="29" spans="1:9" ht="14.25" customHeight="1"/>
    <row r="30" spans="1:9" ht="14.25" customHeight="1"/>
    <row r="31" spans="1:9" ht="14.25" customHeight="1"/>
    <row r="32" spans="1:9"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8:I8"/>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3E00-000000000000}">
          <x14:formula1>
            <xm:f>Respuesta!$A$2:$A$4</xm:f>
          </x14:formula1>
          <xm:sqref>D14:D15 H17:H18</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Z1000"/>
  <sheetViews>
    <sheetView showGridLines="0" zoomScale="55" zoomScaleNormal="55" workbookViewId="0">
      <pane ySplit="4" topLeftCell="A5" activePane="bottomLeft" state="frozen"/>
      <selection pane="bottomLeft" activeCell="D19" sqref="D19"/>
    </sheetView>
  </sheetViews>
  <sheetFormatPr baseColWidth="10" defaultColWidth="14.44140625" defaultRowHeight="15" customHeight="1"/>
  <cols>
    <col min="1" max="1" width="6" customWidth="1"/>
    <col min="2" max="2" width="9.44140625" customWidth="1"/>
    <col min="3" max="3" width="79.6640625" customWidth="1"/>
    <col min="4" max="4" width="63.5546875" customWidth="1"/>
    <col min="5" max="5" width="45.554687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1409</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1410</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B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18" customHeight="1">
      <c r="B7" s="7" t="s">
        <v>974</v>
      </c>
      <c r="C7" s="7"/>
      <c r="D7" s="7"/>
      <c r="E7" s="7"/>
      <c r="F7" s="7"/>
      <c r="G7" s="7"/>
      <c r="H7" s="7"/>
      <c r="I7" s="7"/>
      <c r="J7" s="7"/>
      <c r="K7" s="7"/>
      <c r="L7" s="7"/>
      <c r="R7" s="61"/>
    </row>
    <row r="8" spans="1:26" ht="16.5" customHeight="1">
      <c r="B8" s="335"/>
      <c r="C8" s="313"/>
      <c r="D8" s="313"/>
      <c r="E8" s="313"/>
      <c r="F8" s="313"/>
      <c r="G8" s="313"/>
      <c r="H8" s="313"/>
      <c r="I8" s="313"/>
      <c r="N8" s="61"/>
    </row>
    <row r="9" spans="1:26" ht="18" customHeight="1">
      <c r="B9" s="76"/>
      <c r="C9" s="76"/>
      <c r="D9" s="76"/>
      <c r="E9" s="76"/>
      <c r="F9" s="76"/>
      <c r="G9" s="76"/>
      <c r="H9" s="76"/>
      <c r="I9" s="76"/>
      <c r="J9" s="76"/>
      <c r="K9" s="76"/>
      <c r="L9" s="76"/>
      <c r="R9" s="61"/>
    </row>
    <row r="10" spans="1:26" ht="14.25" customHeight="1">
      <c r="A10" s="87"/>
      <c r="B10" s="88" t="s">
        <v>959</v>
      </c>
      <c r="C10" s="88"/>
      <c r="D10" s="88"/>
      <c r="E10" s="88"/>
      <c r="F10" s="88"/>
      <c r="G10" s="87"/>
      <c r="H10" s="87"/>
      <c r="I10" s="87"/>
      <c r="J10" s="87"/>
      <c r="K10" s="87"/>
      <c r="L10" s="87"/>
      <c r="M10" s="87"/>
      <c r="N10" s="87"/>
      <c r="O10" s="87"/>
      <c r="P10" s="87"/>
      <c r="Q10" s="87"/>
      <c r="R10" s="87"/>
      <c r="S10" s="87"/>
      <c r="T10" s="87"/>
      <c r="U10" s="87"/>
      <c r="V10" s="87"/>
      <c r="W10" s="87"/>
      <c r="X10" s="87"/>
      <c r="Y10" s="87"/>
      <c r="Z10" s="87"/>
    </row>
    <row r="11" spans="1:26" ht="14.25" customHeight="1">
      <c r="A11" s="140"/>
      <c r="B11" s="141"/>
      <c r="C11" s="141"/>
      <c r="D11" s="141"/>
      <c r="E11" s="141"/>
      <c r="F11" s="141"/>
      <c r="G11" s="140"/>
      <c r="H11" s="140"/>
      <c r="I11" s="140"/>
      <c r="J11" s="140"/>
      <c r="K11" s="140"/>
      <c r="L11" s="140"/>
      <c r="M11" s="140"/>
      <c r="N11" s="140"/>
      <c r="O11" s="140"/>
      <c r="P11" s="140"/>
      <c r="Q11" s="140"/>
      <c r="R11" s="140"/>
      <c r="S11" s="140"/>
      <c r="T11" s="140"/>
      <c r="U11" s="140"/>
      <c r="V11" s="140"/>
      <c r="W11" s="140"/>
      <c r="X11" s="140"/>
      <c r="Y11" s="140"/>
      <c r="Z11" s="140"/>
    </row>
    <row r="12" spans="1:26" ht="18" customHeight="1">
      <c r="B12" s="69"/>
      <c r="C12" s="69"/>
      <c r="D12" s="69"/>
      <c r="E12" s="69"/>
      <c r="F12" s="69"/>
      <c r="G12" s="69"/>
      <c r="H12" s="69"/>
      <c r="J12" s="69"/>
      <c r="K12" s="69"/>
      <c r="L12" s="69"/>
      <c r="R12" s="61"/>
    </row>
    <row r="13" spans="1:26" ht="14.25" customHeight="1">
      <c r="A13" s="87"/>
      <c r="B13" s="88" t="s">
        <v>1006</v>
      </c>
      <c r="C13" s="88" t="s">
        <v>961</v>
      </c>
      <c r="D13" s="90" t="s">
        <v>962</v>
      </c>
      <c r="E13" s="91" t="s">
        <v>963</v>
      </c>
      <c r="F13" s="88" t="s">
        <v>964</v>
      </c>
      <c r="G13" s="88" t="s">
        <v>965</v>
      </c>
      <c r="H13" s="87"/>
      <c r="I13" s="87"/>
      <c r="J13" s="87"/>
      <c r="K13" s="87"/>
      <c r="L13" s="87"/>
      <c r="M13" s="87"/>
      <c r="N13" s="87"/>
      <c r="O13" s="87"/>
      <c r="P13" s="87"/>
      <c r="Q13" s="87"/>
      <c r="R13" s="87"/>
      <c r="S13" s="87"/>
      <c r="T13" s="87"/>
      <c r="U13" s="87"/>
      <c r="V13" s="87"/>
      <c r="W13" s="87"/>
      <c r="X13" s="87"/>
      <c r="Y13" s="87"/>
      <c r="Z13" s="87"/>
    </row>
    <row r="14" spans="1:26" ht="61.5" customHeight="1">
      <c r="B14" s="69" t="s">
        <v>966</v>
      </c>
      <c r="C14" s="73" t="s">
        <v>1411</v>
      </c>
      <c r="D14" s="207" t="s">
        <v>968</v>
      </c>
      <c r="E14" s="133">
        <f>IF(D14="Sí",1,0)</f>
        <v>1</v>
      </c>
      <c r="F14" s="107"/>
    </row>
    <row r="15" spans="1:26" ht="42" customHeight="1">
      <c r="A15" s="108"/>
      <c r="B15" s="109" t="s">
        <v>1010</v>
      </c>
      <c r="C15" s="110" t="s">
        <v>1412</v>
      </c>
      <c r="D15" s="211" t="s">
        <v>968</v>
      </c>
      <c r="E15" s="133">
        <f>IF(D15="Sí",1,0)</f>
        <v>1</v>
      </c>
      <c r="F15" s="115"/>
      <c r="G15" s="108"/>
      <c r="H15" s="108"/>
      <c r="I15" s="108"/>
      <c r="J15" s="108"/>
      <c r="K15" s="108"/>
      <c r="L15" s="108"/>
      <c r="M15" s="108"/>
      <c r="N15" s="108"/>
      <c r="O15" s="108"/>
      <c r="P15" s="108"/>
      <c r="Q15" s="108"/>
      <c r="R15" s="108"/>
      <c r="S15" s="108"/>
      <c r="T15" s="108"/>
      <c r="U15" s="108"/>
      <c r="V15" s="108"/>
      <c r="W15" s="108"/>
      <c r="X15" s="108"/>
      <c r="Y15" s="108"/>
      <c r="Z15" s="108"/>
    </row>
    <row r="16" spans="1:26" ht="19.5" customHeight="1">
      <c r="A16" s="154"/>
      <c r="B16" s="158"/>
      <c r="C16" s="138"/>
      <c r="E16" s="104"/>
      <c r="F16" s="138"/>
      <c r="G16" s="160"/>
      <c r="H16" s="156"/>
      <c r="I16" s="156"/>
      <c r="J16" s="156"/>
      <c r="K16" s="156"/>
      <c r="L16" s="156"/>
      <c r="M16" s="156"/>
      <c r="N16" s="156"/>
      <c r="O16" s="156"/>
      <c r="P16" s="156"/>
      <c r="Q16" s="156"/>
      <c r="R16" s="156"/>
      <c r="S16" s="156"/>
      <c r="T16" s="156"/>
      <c r="U16" s="156"/>
      <c r="V16" s="156"/>
      <c r="W16" s="156"/>
      <c r="X16" s="156"/>
      <c r="Y16" s="156"/>
      <c r="Z16" s="156"/>
    </row>
    <row r="17" spans="1:9" ht="26.25" customHeight="1">
      <c r="A17" s="102"/>
      <c r="B17" s="145" t="s">
        <v>970</v>
      </c>
      <c r="C17" s="99"/>
      <c r="D17" s="145" t="str">
        <f>IF((SUM(E14:E15)=2), "Actividad que se ajusta a los Criterios Técnicos de Selección","Actividad que NO se ajusta a los Criterios Técnicos de Selección")</f>
        <v>Actividad que se ajusta a los Criterios Técnicos de Selección</v>
      </c>
      <c r="E17" s="100"/>
      <c r="F17" s="101"/>
      <c r="G17" s="113"/>
      <c r="H17" s="113"/>
      <c r="I17" s="113"/>
    </row>
    <row r="18" spans="1:9" ht="21.75" customHeight="1">
      <c r="A18" s="102"/>
      <c r="B18" s="145" t="s">
        <v>971</v>
      </c>
      <c r="C18" s="99"/>
      <c r="D18" s="145" t="str">
        <f>IF((D17="Actividad que se ajusta a los Criterios Técnicos de Selección"),"Contribución sustancial a la Mitigación del Cambio Climático","La actividad no puede demostrar, total o parcialmente, la CS al objetivo 1")</f>
        <v>Contribución sustancial a la Mitigación del Cambio Climático</v>
      </c>
      <c r="E18" s="114"/>
      <c r="F18" s="103"/>
      <c r="G18" s="113"/>
      <c r="H18" s="113"/>
      <c r="I18" s="113"/>
    </row>
    <row r="19" spans="1:9" ht="15.75" customHeight="1"/>
    <row r="20" spans="1:9" ht="14.25" customHeight="1"/>
    <row r="21" spans="1:9" ht="14.25" customHeight="1"/>
    <row r="22" spans="1:9" ht="14.25" customHeight="1"/>
    <row r="23" spans="1:9" ht="15.75" customHeight="1"/>
    <row r="24" spans="1:9" ht="15.75" customHeight="1"/>
    <row r="25" spans="1:9" ht="19.5" customHeight="1"/>
    <row r="26" spans="1:9" ht="19.5" customHeight="1"/>
    <row r="27" spans="1:9" ht="14.25" customHeight="1"/>
    <row r="28" spans="1:9" ht="14.25" customHeight="1"/>
    <row r="29" spans="1:9" ht="14.25" customHeight="1"/>
    <row r="30" spans="1:9" ht="14.25" customHeight="1"/>
    <row r="31" spans="1:9" ht="14.25" customHeight="1"/>
    <row r="32" spans="1:9"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8:I8"/>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3F00-000000000000}">
          <x14:formula1>
            <xm:f>Respuesta!$A$2:$A$4</xm:f>
          </x14:formula1>
          <xm:sqref>D14:D15 H17:H18</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A1001"/>
  <sheetViews>
    <sheetView showGridLines="0" zoomScale="55" zoomScaleNormal="55" workbookViewId="0">
      <pane ySplit="4" topLeftCell="A5" activePane="bottomLeft" state="frozen"/>
      <selection pane="bottomLeft" activeCell="C7" sqref="C7:F7"/>
    </sheetView>
  </sheetViews>
  <sheetFormatPr baseColWidth="10" defaultColWidth="14.44140625" defaultRowHeight="15" customHeight="1"/>
  <cols>
    <col min="1" max="1" width="2.6640625" customWidth="1"/>
    <col min="2" max="2" width="2.6640625" style="167" customWidth="1"/>
    <col min="3" max="3" width="3.6640625" customWidth="1"/>
    <col min="4" max="4" width="79.6640625" customWidth="1"/>
    <col min="5" max="5" width="79.5546875" customWidth="1"/>
    <col min="6" max="6" width="45.5546875" customWidth="1"/>
    <col min="7" max="7" width="36" customWidth="1"/>
    <col min="8" max="8" width="34.44140625" customWidth="1"/>
    <col min="9" max="10" width="20.5546875" customWidth="1"/>
    <col min="11" max="11" width="54.33203125" customWidth="1"/>
    <col min="12" max="12" width="43.33203125" customWidth="1"/>
    <col min="13" max="13" width="56.33203125" customWidth="1"/>
    <col min="14" max="14" width="30.33203125" customWidth="1"/>
    <col min="15" max="27" width="11.44140625" customWidth="1"/>
  </cols>
  <sheetData>
    <row r="1" spans="1:27"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c r="AA1" s="80"/>
    </row>
    <row r="2" spans="1:27"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c r="AA2" s="80"/>
    </row>
    <row r="3" spans="1:27" ht="24" customHeight="1">
      <c r="A3" s="80" t="s">
        <v>1413</v>
      </c>
      <c r="B3" s="80"/>
      <c r="C3" s="80"/>
      <c r="D3" s="81"/>
      <c r="E3" s="80"/>
      <c r="F3" s="80"/>
      <c r="G3" s="80"/>
      <c r="H3" s="80"/>
      <c r="I3" s="80"/>
      <c r="J3" s="80"/>
      <c r="K3" s="80"/>
      <c r="L3" s="80"/>
      <c r="M3" s="80"/>
      <c r="N3" s="80"/>
      <c r="O3" s="80"/>
      <c r="P3" s="80"/>
      <c r="Q3" s="80"/>
      <c r="R3" s="80"/>
      <c r="S3" s="80"/>
      <c r="T3" s="80"/>
      <c r="U3" s="80"/>
      <c r="V3" s="80"/>
      <c r="W3" s="80"/>
      <c r="X3" s="80"/>
      <c r="Y3" s="80"/>
      <c r="Z3" s="80"/>
      <c r="AA3" s="80"/>
    </row>
    <row r="4" spans="1:27" ht="21" customHeight="1">
      <c r="A4" s="80" t="s">
        <v>1414</v>
      </c>
      <c r="B4" s="80"/>
      <c r="C4" s="80"/>
      <c r="D4" s="81"/>
      <c r="E4" s="80"/>
      <c r="F4" s="80"/>
      <c r="G4" s="80"/>
      <c r="H4" s="80"/>
      <c r="I4" s="80"/>
      <c r="J4" s="80"/>
      <c r="K4" s="80"/>
      <c r="L4" s="80"/>
      <c r="M4" s="80"/>
      <c r="N4" s="80"/>
      <c r="O4" s="80"/>
      <c r="P4" s="80"/>
      <c r="Q4" s="80"/>
      <c r="R4" s="80"/>
      <c r="S4" s="80"/>
      <c r="T4" s="80"/>
      <c r="U4" s="80"/>
      <c r="V4" s="80"/>
      <c r="W4" s="80"/>
      <c r="X4" s="80"/>
      <c r="Y4" s="80"/>
      <c r="Z4" s="80"/>
      <c r="AA4" s="80"/>
    </row>
    <row r="5" spans="1:27" ht="14.25" customHeight="1">
      <c r="C5" s="82"/>
    </row>
    <row r="6" spans="1:27" ht="14.25" customHeight="1">
      <c r="A6" s="83"/>
      <c r="B6" s="192"/>
      <c r="C6" s="84" t="s">
        <v>957</v>
      </c>
      <c r="D6" s="84"/>
      <c r="E6" s="85"/>
      <c r="F6" s="85"/>
      <c r="G6" s="85"/>
      <c r="H6" s="85"/>
      <c r="I6" s="83"/>
      <c r="J6" s="83"/>
      <c r="K6" s="83"/>
      <c r="L6" s="83"/>
      <c r="M6" s="83"/>
      <c r="N6" s="83"/>
      <c r="O6" s="83"/>
      <c r="P6" s="83"/>
      <c r="Q6" s="83"/>
      <c r="R6" s="83"/>
      <c r="S6" s="83"/>
      <c r="T6" s="86"/>
      <c r="U6" s="83"/>
      <c r="V6" s="83"/>
      <c r="W6" s="83"/>
      <c r="X6" s="83"/>
      <c r="Y6" s="83"/>
      <c r="Z6" s="83"/>
      <c r="AA6" s="83"/>
    </row>
    <row r="7" spans="1:27" ht="37.200000000000003" customHeight="1">
      <c r="C7" s="320" t="s">
        <v>1701</v>
      </c>
      <c r="D7" s="320"/>
      <c r="E7" s="320"/>
      <c r="F7" s="320"/>
      <c r="G7" s="7"/>
      <c r="H7" s="7"/>
      <c r="I7" s="7"/>
      <c r="J7" s="7"/>
      <c r="K7" s="7"/>
      <c r="L7" s="7"/>
      <c r="M7" s="7"/>
      <c r="S7" s="61"/>
    </row>
    <row r="8" spans="1:27" ht="16.5" customHeight="1">
      <c r="C8" s="332"/>
      <c r="D8" s="313"/>
      <c r="E8" s="313"/>
      <c r="F8" s="313"/>
      <c r="G8" s="313"/>
      <c r="H8" s="313"/>
      <c r="I8" s="313"/>
      <c r="J8" s="313"/>
      <c r="O8" s="61"/>
    </row>
    <row r="9" spans="1:27" ht="18" customHeight="1">
      <c r="C9" s="76"/>
      <c r="D9" s="76"/>
      <c r="E9" s="76"/>
      <c r="F9" s="76"/>
      <c r="G9" s="76"/>
      <c r="H9" s="76"/>
      <c r="I9" s="76"/>
      <c r="J9" s="76"/>
      <c r="K9" s="76"/>
      <c r="L9" s="76"/>
      <c r="M9" s="76"/>
      <c r="S9" s="61"/>
    </row>
    <row r="10" spans="1:27" ht="14.25" customHeight="1">
      <c r="A10" s="87"/>
      <c r="B10" s="193"/>
      <c r="C10" s="88" t="s">
        <v>959</v>
      </c>
      <c r="D10" s="88"/>
      <c r="E10" s="88"/>
      <c r="F10" s="88"/>
      <c r="G10" s="88"/>
      <c r="H10" s="87"/>
      <c r="I10" s="87"/>
      <c r="J10" s="87"/>
      <c r="K10" s="87"/>
      <c r="L10" s="87"/>
      <c r="M10" s="87"/>
      <c r="N10" s="87"/>
      <c r="O10" s="87"/>
      <c r="P10" s="87"/>
      <c r="Q10" s="87"/>
      <c r="R10" s="87"/>
      <c r="S10" s="87"/>
      <c r="T10" s="87"/>
      <c r="U10" s="87"/>
      <c r="V10" s="87"/>
      <c r="W10" s="87"/>
      <c r="X10" s="87"/>
      <c r="Y10" s="87"/>
      <c r="Z10" s="87"/>
      <c r="AA10" s="87"/>
    </row>
    <row r="11" spans="1:27" ht="14.25" customHeight="1">
      <c r="A11" s="140"/>
      <c r="B11" s="140"/>
      <c r="C11" s="141"/>
      <c r="D11" s="141"/>
      <c r="E11" s="141"/>
      <c r="F11" s="141"/>
      <c r="G11" s="141"/>
      <c r="H11" s="140"/>
      <c r="I11" s="140"/>
      <c r="J11" s="140"/>
      <c r="K11" s="140"/>
      <c r="L11" s="140"/>
      <c r="M11" s="140"/>
      <c r="N11" s="140"/>
      <c r="O11" s="140"/>
      <c r="P11" s="140"/>
      <c r="Q11" s="140"/>
      <c r="R11" s="140"/>
      <c r="S11" s="140"/>
      <c r="T11" s="140"/>
      <c r="U11" s="140"/>
      <c r="V11" s="140"/>
      <c r="W11" s="140"/>
      <c r="X11" s="140"/>
      <c r="Y11" s="140"/>
      <c r="Z11" s="140"/>
      <c r="AA11" s="140"/>
    </row>
    <row r="12" spans="1:27" ht="18" customHeight="1">
      <c r="C12" s="69"/>
      <c r="D12" s="69"/>
      <c r="E12" s="69"/>
      <c r="F12" s="69"/>
      <c r="G12" s="69"/>
      <c r="H12" s="69"/>
      <c r="I12" s="69"/>
      <c r="K12" s="69"/>
      <c r="L12" s="69"/>
      <c r="M12" s="69"/>
      <c r="S12" s="61"/>
    </row>
    <row r="13" spans="1:27" ht="14.25" customHeight="1">
      <c r="A13" s="87"/>
      <c r="B13" s="193"/>
      <c r="C13" s="88" t="s">
        <v>1006</v>
      </c>
      <c r="D13" s="88" t="s">
        <v>961</v>
      </c>
      <c r="E13" s="90" t="s">
        <v>962</v>
      </c>
      <c r="F13" s="91" t="s">
        <v>963</v>
      </c>
      <c r="G13" s="88" t="s">
        <v>964</v>
      </c>
      <c r="H13" s="88" t="s">
        <v>965</v>
      </c>
      <c r="I13" s="87"/>
      <c r="J13" s="87"/>
      <c r="K13" s="87"/>
      <c r="L13" s="87"/>
      <c r="M13" s="87"/>
      <c r="N13" s="87"/>
      <c r="O13" s="87"/>
      <c r="P13" s="87"/>
      <c r="Q13" s="87"/>
      <c r="R13" s="87"/>
      <c r="S13" s="87"/>
      <c r="T13" s="87"/>
      <c r="U13" s="87"/>
      <c r="V13" s="87"/>
      <c r="W13" s="87"/>
      <c r="X13" s="87"/>
      <c r="Y13" s="87"/>
      <c r="Z13" s="87"/>
      <c r="AA13" s="87"/>
    </row>
    <row r="14" spans="1:27" s="233" customFormat="1" ht="14.25" customHeight="1">
      <c r="A14" s="185" t="s">
        <v>966</v>
      </c>
      <c r="B14" s="185"/>
      <c r="C14" s="185"/>
      <c r="D14" s="185" t="s">
        <v>1659</v>
      </c>
      <c r="E14" s="232"/>
      <c r="F14" s="186"/>
      <c r="G14" s="185"/>
      <c r="H14" s="185"/>
      <c r="I14" s="185"/>
      <c r="J14" s="185"/>
      <c r="K14" s="185"/>
      <c r="L14" s="185"/>
      <c r="M14" s="185"/>
      <c r="N14" s="185"/>
      <c r="O14" s="185"/>
      <c r="P14" s="185"/>
      <c r="Q14" s="185"/>
      <c r="R14" s="185"/>
      <c r="S14" s="185"/>
      <c r="T14" s="185"/>
      <c r="U14" s="185"/>
      <c r="V14" s="185"/>
      <c r="W14" s="185"/>
      <c r="X14" s="185"/>
      <c r="Y14" s="185"/>
      <c r="Z14" s="185"/>
      <c r="AA14" s="185"/>
    </row>
    <row r="15" spans="1:27" ht="61.5" customHeight="1">
      <c r="B15" s="323" t="s">
        <v>1558</v>
      </c>
      <c r="C15" s="323"/>
      <c r="D15" s="73" t="s">
        <v>1415</v>
      </c>
      <c r="E15" s="207" t="s">
        <v>968</v>
      </c>
      <c r="F15" s="104"/>
      <c r="G15" s="107"/>
    </row>
    <row r="16" spans="1:27" ht="61.5" customHeight="1">
      <c r="C16" s="195" t="s">
        <v>1560</v>
      </c>
      <c r="D16" s="73" t="s">
        <v>1416</v>
      </c>
      <c r="E16" s="207" t="s">
        <v>997</v>
      </c>
      <c r="F16" s="133">
        <f t="shared" ref="F16:F17" si="0">IF(E16="Sí",1,0)</f>
        <v>0</v>
      </c>
      <c r="G16" s="107"/>
    </row>
    <row r="17" spans="1:27" ht="61.5" customHeight="1">
      <c r="C17" s="195" t="s">
        <v>1561</v>
      </c>
      <c r="D17" s="73" t="s">
        <v>1417</v>
      </c>
      <c r="E17" s="207" t="s">
        <v>968</v>
      </c>
      <c r="F17" s="133">
        <f t="shared" si="0"/>
        <v>1</v>
      </c>
      <c r="G17" s="107"/>
    </row>
    <row r="18" spans="1:27" ht="28.5" customHeight="1">
      <c r="B18" s="323" t="s">
        <v>1563</v>
      </c>
      <c r="C18" s="323"/>
      <c r="D18" s="73" t="s">
        <v>1418</v>
      </c>
      <c r="E18" s="207" t="s">
        <v>968</v>
      </c>
      <c r="F18" s="104"/>
      <c r="G18" s="107"/>
    </row>
    <row r="19" spans="1:27" ht="60" customHeight="1">
      <c r="A19" s="108"/>
      <c r="B19" s="108"/>
      <c r="C19" s="198" t="s">
        <v>1660</v>
      </c>
      <c r="D19" s="110" t="s">
        <v>1419</v>
      </c>
      <c r="E19" s="211" t="s">
        <v>968</v>
      </c>
      <c r="F19" s="124">
        <f>IF(E19="Sí",1,0)</f>
        <v>1</v>
      </c>
      <c r="G19" s="115"/>
      <c r="H19" s="108"/>
      <c r="I19" s="108"/>
      <c r="J19" s="108"/>
      <c r="K19" s="108"/>
      <c r="L19" s="108"/>
      <c r="M19" s="108"/>
      <c r="N19" s="108"/>
      <c r="O19" s="108"/>
      <c r="P19" s="108"/>
      <c r="Q19" s="108"/>
      <c r="R19" s="108"/>
      <c r="S19" s="108"/>
      <c r="T19" s="108"/>
      <c r="U19" s="108"/>
      <c r="V19" s="108"/>
      <c r="W19" s="108"/>
      <c r="X19" s="108"/>
      <c r="Y19" s="108"/>
      <c r="Z19" s="108"/>
      <c r="AA19" s="108"/>
    </row>
    <row r="20" spans="1:27" ht="19.5" customHeight="1">
      <c r="A20" s="154"/>
      <c r="B20" s="154"/>
      <c r="C20" s="158"/>
      <c r="D20" s="138"/>
      <c r="F20" s="104"/>
      <c r="G20" s="138"/>
      <c r="H20" s="160"/>
      <c r="I20" s="156"/>
      <c r="J20" s="156"/>
      <c r="K20" s="156"/>
      <c r="L20" s="156"/>
      <c r="M20" s="156"/>
      <c r="N20" s="156"/>
      <c r="O20" s="156"/>
      <c r="P20" s="156"/>
      <c r="Q20" s="156"/>
      <c r="R20" s="156"/>
      <c r="S20" s="156"/>
      <c r="T20" s="156"/>
      <c r="U20" s="156"/>
      <c r="V20" s="156"/>
      <c r="W20" s="156"/>
      <c r="X20" s="156"/>
      <c r="Y20" s="156"/>
      <c r="Z20" s="156"/>
      <c r="AA20" s="156"/>
    </row>
    <row r="21" spans="1:27" ht="26.25" customHeight="1">
      <c r="A21" s="102"/>
      <c r="B21" s="194"/>
      <c r="C21" s="145" t="s">
        <v>970</v>
      </c>
      <c r="D21" s="99"/>
      <c r="E21" s="145" t="str">
        <f>IF((SUM(F15:F19)&gt;=1), "Actividad que se ajusta a los Criterios Técnicos de Selección","Actividad que NO se ajusta a los Criterios Técnicos de Selección")</f>
        <v>Actividad que se ajusta a los Criterios Técnicos de Selección</v>
      </c>
      <c r="F21" s="100"/>
      <c r="G21" s="101"/>
      <c r="H21" s="113"/>
      <c r="I21" s="113"/>
      <c r="J21" s="113"/>
    </row>
    <row r="22" spans="1:27" ht="21.75" customHeight="1">
      <c r="A22" s="102"/>
      <c r="B22" s="194"/>
      <c r="C22" s="145" t="s">
        <v>971</v>
      </c>
      <c r="D22" s="99"/>
      <c r="E22" s="145" t="str">
        <f>IF(AND(F16=0,F17=0,F19=0),"La actividad no puede demostrar, total o parcialmente, la CS al objetivo 1",IF(F17+F19=2,"Contribución sustancial a la Mitigación del Cambio Climático","De transición a la Mitigación del Cambio Climático"))</f>
        <v>Contribución sustancial a la Mitigación del Cambio Climático</v>
      </c>
      <c r="F22" s="114"/>
      <c r="G22" s="103"/>
      <c r="H22" s="113"/>
      <c r="I22" s="113"/>
      <c r="J22" s="113"/>
    </row>
    <row r="23" spans="1:27" ht="15.75" customHeight="1"/>
    <row r="24" spans="1:27" ht="14.25" customHeight="1"/>
    <row r="25" spans="1:27" ht="14.25" customHeight="1"/>
    <row r="26" spans="1:27" ht="14.25" customHeight="1"/>
    <row r="27" spans="1:27" ht="15.75" customHeight="1"/>
    <row r="28" spans="1:27" ht="15.75" customHeight="1"/>
    <row r="29" spans="1:27" ht="19.5" customHeight="1"/>
    <row r="30" spans="1:27" ht="19.5" customHeight="1"/>
    <row r="31" spans="1:27" ht="14.25" customHeight="1"/>
    <row r="32" spans="1:2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sheetData>
  <mergeCells count="4">
    <mergeCell ref="C8:J8"/>
    <mergeCell ref="B15:C15"/>
    <mergeCell ref="B18:C18"/>
    <mergeCell ref="C7:F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4000-000000000000}">
          <x14:formula1>
            <xm:f>Respuesta!$A$2:$A$4</xm:f>
          </x14:formula1>
          <xm:sqref>E15:E19 I21:I22</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AA1001"/>
  <sheetViews>
    <sheetView showGridLines="0" zoomScale="50" zoomScaleNormal="50" workbookViewId="0">
      <pane ySplit="4" topLeftCell="A5" activePane="bottomLeft" state="frozen"/>
      <selection pane="bottomLeft" activeCell="C7" sqref="C7:F7"/>
    </sheetView>
  </sheetViews>
  <sheetFormatPr baseColWidth="10" defaultColWidth="14.44140625" defaultRowHeight="15" customHeight="1"/>
  <cols>
    <col min="1" max="1" width="2.88671875" customWidth="1"/>
    <col min="2" max="2" width="3.44140625" style="167" customWidth="1"/>
    <col min="3" max="3" width="2.88671875" customWidth="1"/>
    <col min="4" max="4" width="79.6640625" customWidth="1"/>
    <col min="5" max="5" width="65.5546875" customWidth="1"/>
    <col min="6" max="6" width="68.109375" customWidth="1"/>
    <col min="7" max="7" width="36" customWidth="1"/>
    <col min="8" max="8" width="34.44140625" customWidth="1"/>
    <col min="9" max="10" width="20.5546875" customWidth="1"/>
    <col min="11" max="11" width="54.33203125" customWidth="1"/>
    <col min="12" max="12" width="43.33203125" customWidth="1"/>
    <col min="13" max="13" width="56.33203125" customWidth="1"/>
    <col min="14" max="14" width="30.33203125" customWidth="1"/>
    <col min="15" max="27" width="11.44140625" customWidth="1"/>
  </cols>
  <sheetData>
    <row r="1" spans="1:27"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c r="AA1" s="80"/>
    </row>
    <row r="2" spans="1:27"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c r="AA2" s="80"/>
    </row>
    <row r="3" spans="1:27" ht="14.25" customHeight="1">
      <c r="A3" s="80" t="s">
        <v>1420</v>
      </c>
      <c r="B3" s="80"/>
      <c r="C3" s="80"/>
      <c r="D3" s="80"/>
      <c r="E3" s="80"/>
      <c r="F3" s="80"/>
      <c r="G3" s="80"/>
      <c r="H3" s="80"/>
      <c r="I3" s="80"/>
      <c r="J3" s="80"/>
      <c r="K3" s="80"/>
      <c r="L3" s="80"/>
      <c r="M3" s="80"/>
      <c r="N3" s="80"/>
      <c r="O3" s="80"/>
      <c r="P3" s="80"/>
      <c r="Q3" s="80"/>
      <c r="R3" s="80"/>
      <c r="S3" s="80"/>
      <c r="T3" s="80"/>
      <c r="U3" s="80"/>
      <c r="V3" s="80"/>
      <c r="W3" s="80"/>
      <c r="X3" s="80"/>
      <c r="Y3" s="80"/>
      <c r="Z3" s="80"/>
      <c r="AA3" s="80"/>
    </row>
    <row r="4" spans="1:27" ht="14.25" customHeight="1">
      <c r="A4" s="80" t="s">
        <v>1421</v>
      </c>
      <c r="B4" s="80"/>
      <c r="C4" s="80"/>
      <c r="D4" s="81"/>
      <c r="E4" s="80"/>
      <c r="F4" s="80"/>
      <c r="G4" s="80"/>
      <c r="H4" s="80"/>
      <c r="I4" s="80"/>
      <c r="J4" s="80"/>
      <c r="K4" s="80"/>
      <c r="L4" s="80"/>
      <c r="M4" s="80"/>
      <c r="N4" s="80"/>
      <c r="O4" s="80"/>
      <c r="P4" s="80"/>
      <c r="Q4" s="80"/>
      <c r="R4" s="80"/>
      <c r="S4" s="80"/>
      <c r="T4" s="80"/>
      <c r="U4" s="80"/>
      <c r="V4" s="80"/>
      <c r="W4" s="80"/>
      <c r="X4" s="80"/>
      <c r="Y4" s="80"/>
      <c r="Z4" s="80"/>
      <c r="AA4" s="80"/>
    </row>
    <row r="5" spans="1:27" ht="14.25" customHeight="1">
      <c r="D5" s="82"/>
    </row>
    <row r="6" spans="1:27" ht="14.25" customHeight="1">
      <c r="A6" s="83"/>
      <c r="B6" s="192"/>
      <c r="C6" s="84" t="s">
        <v>957</v>
      </c>
      <c r="D6" s="84"/>
      <c r="E6" s="85"/>
      <c r="F6" s="85"/>
      <c r="G6" s="85"/>
      <c r="H6" s="85"/>
      <c r="I6" s="83"/>
      <c r="J6" s="83"/>
      <c r="K6" s="83"/>
      <c r="L6" s="83"/>
      <c r="M6" s="83"/>
      <c r="N6" s="83"/>
      <c r="O6" s="83"/>
      <c r="P6" s="83"/>
      <c r="Q6" s="83"/>
      <c r="R6" s="83"/>
      <c r="S6" s="83"/>
      <c r="T6" s="86"/>
      <c r="U6" s="83"/>
      <c r="V6" s="83"/>
      <c r="W6" s="83"/>
      <c r="X6" s="83"/>
      <c r="Y6" s="83"/>
      <c r="Z6" s="83"/>
      <c r="AA6" s="83"/>
    </row>
    <row r="7" spans="1:27" ht="37.200000000000003" customHeight="1">
      <c r="C7" s="320" t="s">
        <v>1701</v>
      </c>
      <c r="D7" s="320"/>
      <c r="E7" s="320"/>
      <c r="F7" s="320"/>
      <c r="G7" s="7"/>
      <c r="H7" s="7"/>
      <c r="I7" s="7"/>
      <c r="J7" s="7"/>
      <c r="K7" s="7"/>
      <c r="L7" s="7"/>
      <c r="M7" s="7"/>
      <c r="S7" s="61"/>
    </row>
    <row r="8" spans="1:27" ht="16.5" customHeight="1">
      <c r="C8" s="332"/>
      <c r="D8" s="313"/>
      <c r="E8" s="313"/>
      <c r="F8" s="313"/>
      <c r="G8" s="313"/>
      <c r="H8" s="313"/>
      <c r="I8" s="313"/>
      <c r="J8" s="313"/>
      <c r="O8" s="61"/>
    </row>
    <row r="9" spans="1:27" ht="18" customHeight="1">
      <c r="C9" s="76"/>
      <c r="D9" s="76"/>
      <c r="E9" s="76"/>
      <c r="F9" s="76"/>
      <c r="G9" s="76"/>
      <c r="H9" s="76"/>
      <c r="I9" s="76"/>
      <c r="J9" s="76"/>
      <c r="K9" s="76"/>
      <c r="L9" s="76"/>
      <c r="M9" s="76"/>
      <c r="S9" s="61"/>
    </row>
    <row r="10" spans="1:27" ht="14.25" customHeight="1">
      <c r="A10" s="87"/>
      <c r="B10" s="193"/>
      <c r="C10" s="88" t="s">
        <v>959</v>
      </c>
      <c r="D10" s="88"/>
      <c r="E10" s="88"/>
      <c r="F10" s="88"/>
      <c r="G10" s="88"/>
      <c r="H10" s="87"/>
      <c r="I10" s="87"/>
      <c r="J10" s="87"/>
      <c r="K10" s="87"/>
      <c r="L10" s="87"/>
      <c r="M10" s="87"/>
      <c r="N10" s="87"/>
      <c r="O10" s="87"/>
      <c r="P10" s="87"/>
      <c r="Q10" s="87"/>
      <c r="R10" s="87"/>
      <c r="S10" s="87"/>
      <c r="T10" s="87"/>
      <c r="U10" s="87"/>
      <c r="V10" s="87"/>
      <c r="W10" s="87"/>
      <c r="X10" s="87"/>
      <c r="Y10" s="87"/>
      <c r="Z10" s="87"/>
      <c r="AA10" s="87"/>
    </row>
    <row r="11" spans="1:27" ht="14.25" customHeight="1">
      <c r="C11" s="34"/>
      <c r="D11" s="34"/>
      <c r="E11" s="34"/>
      <c r="F11" s="34"/>
      <c r="G11" s="34"/>
    </row>
    <row r="12" spans="1:27" ht="18" customHeight="1">
      <c r="C12" s="69"/>
      <c r="D12" s="69"/>
      <c r="E12" s="69"/>
      <c r="F12" s="69"/>
      <c r="G12" s="69"/>
      <c r="H12" s="69"/>
      <c r="I12" s="69"/>
      <c r="J12" s="69"/>
      <c r="K12" s="69"/>
      <c r="L12" s="69"/>
      <c r="M12" s="69"/>
      <c r="S12" s="61"/>
    </row>
    <row r="13" spans="1:27" ht="14.25" customHeight="1">
      <c r="A13" s="87"/>
      <c r="B13" s="193"/>
      <c r="C13" s="88" t="s">
        <v>1006</v>
      </c>
      <c r="D13" s="88" t="s">
        <v>961</v>
      </c>
      <c r="E13" s="90" t="s">
        <v>962</v>
      </c>
      <c r="F13" s="91" t="s">
        <v>963</v>
      </c>
      <c r="G13" s="88" t="s">
        <v>964</v>
      </c>
      <c r="H13" s="88" t="s">
        <v>965</v>
      </c>
      <c r="I13" s="88"/>
      <c r="J13" s="87"/>
      <c r="K13" s="87"/>
      <c r="L13" s="87"/>
      <c r="M13" s="87"/>
      <c r="N13" s="87"/>
      <c r="O13" s="87"/>
      <c r="P13" s="87"/>
      <c r="Q13" s="87"/>
      <c r="R13" s="87"/>
      <c r="S13" s="87"/>
      <c r="T13" s="87"/>
      <c r="U13" s="87"/>
      <c r="V13" s="87"/>
      <c r="W13" s="87"/>
      <c r="X13" s="87"/>
      <c r="Y13" s="87"/>
      <c r="Z13" s="87"/>
      <c r="AA13" s="87"/>
    </row>
    <row r="14" spans="1:27" s="184" customFormat="1" ht="14.25" customHeight="1">
      <c r="A14" s="185" t="s">
        <v>1639</v>
      </c>
      <c r="B14" s="185"/>
      <c r="C14" s="181"/>
      <c r="D14" s="185" t="s">
        <v>1661</v>
      </c>
      <c r="E14" s="182"/>
      <c r="F14" s="183"/>
      <c r="G14" s="181"/>
      <c r="H14" s="181"/>
      <c r="I14" s="181"/>
      <c r="J14" s="180"/>
      <c r="K14" s="180"/>
      <c r="L14" s="180"/>
      <c r="M14" s="180"/>
      <c r="N14" s="180"/>
      <c r="O14" s="180"/>
      <c r="P14" s="180"/>
      <c r="Q14" s="180"/>
      <c r="R14" s="180"/>
      <c r="S14" s="180"/>
      <c r="T14" s="180"/>
      <c r="U14" s="180"/>
      <c r="V14" s="180"/>
      <c r="W14" s="180"/>
      <c r="X14" s="180"/>
      <c r="Y14" s="180"/>
      <c r="Z14" s="180"/>
      <c r="AA14" s="180"/>
    </row>
    <row r="15" spans="1:27" ht="61.5" customHeight="1">
      <c r="B15" s="323" t="s">
        <v>1558</v>
      </c>
      <c r="C15" s="323"/>
      <c r="D15" s="73" t="s">
        <v>1422</v>
      </c>
      <c r="E15" s="207" t="s">
        <v>997</v>
      </c>
      <c r="F15" s="104">
        <f t="shared" ref="F15:F16" si="0">IF(E15="Sí",1,0)</f>
        <v>0</v>
      </c>
      <c r="G15" s="107"/>
    </row>
    <row r="16" spans="1:27" ht="61.5" customHeight="1">
      <c r="B16" s="323" t="s">
        <v>1563</v>
      </c>
      <c r="C16" s="323"/>
      <c r="D16" s="73" t="s">
        <v>1423</v>
      </c>
      <c r="E16" s="207" t="s">
        <v>968</v>
      </c>
      <c r="F16" s="104">
        <f t="shared" si="0"/>
        <v>1</v>
      </c>
      <c r="G16" s="107"/>
    </row>
    <row r="17" spans="1:27" ht="45.75" customHeight="1">
      <c r="B17" s="323" t="s">
        <v>1581</v>
      </c>
      <c r="C17" s="323"/>
      <c r="D17" s="73" t="s">
        <v>1424</v>
      </c>
      <c r="E17" s="207" t="s">
        <v>997</v>
      </c>
      <c r="F17" s="104"/>
      <c r="G17" s="107"/>
    </row>
    <row r="18" spans="1:27" ht="61.5" customHeight="1">
      <c r="C18" s="195" t="s">
        <v>1560</v>
      </c>
      <c r="D18" s="73" t="s">
        <v>1425</v>
      </c>
      <c r="E18" s="207" t="s">
        <v>997</v>
      </c>
      <c r="F18" s="104">
        <f t="shared" ref="F18:F19" si="1">IF(E18="Sí",1,0)</f>
        <v>0</v>
      </c>
      <c r="G18" s="107"/>
    </row>
    <row r="19" spans="1:27" ht="61.5" customHeight="1">
      <c r="C19" s="195" t="s">
        <v>1561</v>
      </c>
      <c r="D19" s="73" t="s">
        <v>1426</v>
      </c>
      <c r="E19" s="207" t="s">
        <v>997</v>
      </c>
      <c r="F19" s="104">
        <f t="shared" si="1"/>
        <v>0</v>
      </c>
      <c r="G19" s="107"/>
    </row>
    <row r="20" spans="1:27" ht="61.5" customHeight="1">
      <c r="A20" s="336" t="s">
        <v>1010</v>
      </c>
      <c r="B20" s="336"/>
      <c r="C20" s="336"/>
      <c r="D20" s="110" t="s">
        <v>1427</v>
      </c>
      <c r="E20" s="211" t="s">
        <v>968</v>
      </c>
      <c r="F20" s="124">
        <f>IF(E20="No",1,0)</f>
        <v>0</v>
      </c>
      <c r="G20" s="115"/>
      <c r="H20" s="108"/>
      <c r="I20" s="108"/>
      <c r="J20" s="108"/>
      <c r="K20" s="108"/>
      <c r="L20" s="108"/>
      <c r="M20" s="108"/>
      <c r="N20" s="108"/>
      <c r="O20" s="108"/>
      <c r="P20" s="108"/>
      <c r="Q20" s="108"/>
      <c r="R20" s="108"/>
      <c r="S20" s="108"/>
      <c r="T20" s="108"/>
      <c r="U20" s="108"/>
      <c r="V20" s="108"/>
      <c r="W20" s="108"/>
      <c r="X20" s="108"/>
      <c r="Y20" s="108"/>
      <c r="Z20" s="108"/>
      <c r="AA20" s="108"/>
    </row>
    <row r="21" spans="1:27" ht="19.5" customHeight="1">
      <c r="A21" s="154"/>
      <c r="B21" s="154"/>
      <c r="C21" s="158"/>
      <c r="D21" s="138"/>
      <c r="F21" s="104"/>
      <c r="G21" s="138"/>
      <c r="H21" s="160"/>
      <c r="I21" s="156"/>
      <c r="J21" s="156"/>
      <c r="K21" s="156"/>
      <c r="L21" s="156"/>
      <c r="M21" s="156"/>
      <c r="N21" s="156"/>
      <c r="O21" s="156"/>
      <c r="P21" s="156"/>
      <c r="Q21" s="156"/>
      <c r="R21" s="156"/>
      <c r="S21" s="156"/>
      <c r="T21" s="156"/>
      <c r="U21" s="156"/>
      <c r="V21" s="156"/>
      <c r="W21" s="156"/>
      <c r="X21" s="156"/>
      <c r="Y21" s="156"/>
      <c r="Z21" s="156"/>
      <c r="AA21" s="156"/>
    </row>
    <row r="22" spans="1:27" ht="26.25" customHeight="1">
      <c r="A22" s="102"/>
      <c r="B22" s="194"/>
      <c r="C22" s="145" t="s">
        <v>970</v>
      </c>
      <c r="D22" s="99"/>
      <c r="E22" s="145" t="str">
        <f>IF((SUM(F15:F20)&gt;=1), "Actividad que se ajusta a los Criterios Técnicos de Selección","Actividad que NO se ajusta a los Criterios Técnicos de Selección")</f>
        <v>Actividad que se ajusta a los Criterios Técnicos de Selección</v>
      </c>
      <c r="F22" s="100"/>
      <c r="G22" s="101"/>
      <c r="H22" s="113"/>
      <c r="I22" s="113"/>
      <c r="J22" s="113"/>
    </row>
    <row r="23" spans="1:27" ht="21.75" customHeight="1">
      <c r="A23" s="102"/>
      <c r="B23" s="194"/>
      <c r="C23" s="145" t="s">
        <v>971</v>
      </c>
      <c r="D23" s="99"/>
      <c r="E23" s="145" t="str" cm="1">
        <f t="array" ref="E23">IF(AND(F15:F20=0),"La actividad no puede demostrar, total o parcialmente, la CS al objetivo 1",IF(F15+F16+F18=3,"Contribución sustancial a la Mitigación del Cambio Climático","De transición a la Mitigación del Cambio Climático"))</f>
        <v>De transición a la Mitigación del Cambio Climático</v>
      </c>
      <c r="F23" s="114"/>
      <c r="G23" s="103"/>
      <c r="H23" s="113"/>
      <c r="I23" s="113"/>
      <c r="J23" s="113"/>
    </row>
    <row r="24" spans="1:27" ht="15.75" customHeight="1"/>
    <row r="25" spans="1:27" ht="14.25" customHeight="1"/>
    <row r="26" spans="1:27" ht="14.25" customHeight="1"/>
    <row r="27" spans="1:27" ht="14.25" customHeight="1"/>
    <row r="28" spans="1:27" ht="15.75" customHeight="1"/>
    <row r="29" spans="1:27" ht="15.75" customHeight="1"/>
    <row r="30" spans="1:27" ht="19.5" customHeight="1"/>
    <row r="31" spans="1:27" ht="19.5" customHeight="1"/>
    <row r="32" spans="1:2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sheetData>
  <mergeCells count="6">
    <mergeCell ref="C7:F7"/>
    <mergeCell ref="C8:J8"/>
    <mergeCell ref="A20:C20"/>
    <mergeCell ref="B15:C15"/>
    <mergeCell ref="B16:C16"/>
    <mergeCell ref="B17:C1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4100-000000000000}">
          <x14:formula1>
            <xm:f>Respuesta!$A$2:$A$4</xm:f>
          </x14:formula1>
          <xm:sqref>E15:E20 I22:I23</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23ADD-712F-47D9-82B4-6FBFB42EC014}">
  <dimension ref="A1:Z1000"/>
  <sheetViews>
    <sheetView showGridLines="0" zoomScale="55" zoomScaleNormal="55" workbookViewId="0">
      <pane ySplit="4" topLeftCell="A5" activePane="bottomLeft" state="frozen"/>
      <selection pane="bottomLeft" activeCell="D19" sqref="D19"/>
    </sheetView>
  </sheetViews>
  <sheetFormatPr baseColWidth="10" defaultColWidth="14.44140625" defaultRowHeight="15" customHeight="1"/>
  <cols>
    <col min="1" max="1" width="6" style="247" customWidth="1"/>
    <col min="2" max="2" width="15.33203125" style="247" customWidth="1"/>
    <col min="3" max="3" width="79.6640625" style="247" customWidth="1"/>
    <col min="4" max="4" width="63.5546875" style="247" customWidth="1"/>
    <col min="5" max="5" width="45.5546875" style="247" customWidth="1"/>
    <col min="6" max="6" width="36" style="247" customWidth="1"/>
    <col min="7" max="7" width="34.44140625" style="247" customWidth="1"/>
    <col min="8" max="8" width="20.5546875" style="247" customWidth="1"/>
    <col min="9" max="9" width="51.6640625" style="247" customWidth="1"/>
    <col min="10" max="10" width="54.33203125" style="247" customWidth="1"/>
    <col min="11" max="11" width="43.33203125" style="247" customWidth="1"/>
    <col min="12" max="12" width="56.33203125" style="247" customWidth="1"/>
    <col min="13" max="13" width="30.33203125" style="247" customWidth="1"/>
    <col min="14" max="26" width="11.44140625" style="247" customWidth="1"/>
    <col min="27" max="16384" width="14.44140625" style="247"/>
  </cols>
  <sheetData>
    <row r="1" spans="1:26" ht="14.25" customHeight="1">
      <c r="A1" s="246" t="s">
        <v>84</v>
      </c>
      <c r="B1" s="246"/>
      <c r="C1" s="246"/>
      <c r="D1" s="246"/>
      <c r="E1" s="246"/>
      <c r="F1" s="246"/>
      <c r="G1" s="246"/>
      <c r="H1" s="246"/>
      <c r="I1" s="246"/>
      <c r="J1" s="246"/>
      <c r="K1" s="246"/>
      <c r="L1" s="246"/>
      <c r="M1" s="246"/>
      <c r="N1" s="246"/>
      <c r="O1" s="246"/>
      <c r="P1" s="246"/>
      <c r="Q1" s="246"/>
      <c r="R1" s="246"/>
      <c r="S1" s="246"/>
      <c r="T1" s="246"/>
      <c r="U1" s="246"/>
      <c r="V1" s="246"/>
      <c r="W1" s="246"/>
      <c r="X1" s="246"/>
      <c r="Y1" s="246"/>
      <c r="Z1" s="246"/>
    </row>
    <row r="2" spans="1:26" ht="14.25" customHeight="1">
      <c r="A2" s="246" t="s">
        <v>954</v>
      </c>
      <c r="B2" s="246"/>
      <c r="C2" s="246"/>
      <c r="D2" s="246"/>
      <c r="E2" s="246"/>
      <c r="F2" s="246"/>
      <c r="G2" s="246"/>
      <c r="H2" s="246"/>
      <c r="I2" s="246"/>
      <c r="J2" s="246"/>
      <c r="K2" s="246"/>
      <c r="L2" s="246"/>
      <c r="M2" s="246"/>
      <c r="N2" s="246"/>
      <c r="O2" s="246"/>
      <c r="P2" s="246"/>
      <c r="Q2" s="246"/>
      <c r="R2" s="246"/>
      <c r="S2" s="246"/>
      <c r="T2" s="246"/>
      <c r="U2" s="246"/>
      <c r="V2" s="246"/>
      <c r="W2" s="246"/>
      <c r="X2" s="246"/>
      <c r="Y2" s="246"/>
      <c r="Z2" s="246"/>
    </row>
    <row r="3" spans="1:26" ht="14.25" customHeight="1">
      <c r="A3" s="246" t="s">
        <v>1428</v>
      </c>
      <c r="B3" s="246"/>
      <c r="C3" s="248"/>
      <c r="D3" s="246"/>
      <c r="E3" s="246"/>
      <c r="F3" s="246"/>
      <c r="G3" s="246"/>
      <c r="H3" s="246"/>
      <c r="I3" s="246"/>
      <c r="J3" s="246"/>
      <c r="K3" s="246"/>
      <c r="L3" s="246"/>
      <c r="M3" s="246"/>
      <c r="N3" s="246"/>
      <c r="O3" s="246"/>
      <c r="P3" s="246"/>
      <c r="Q3" s="246"/>
      <c r="R3" s="246"/>
      <c r="S3" s="246"/>
      <c r="T3" s="246"/>
      <c r="U3" s="246"/>
      <c r="V3" s="246"/>
      <c r="W3" s="246"/>
      <c r="X3" s="246"/>
      <c r="Y3" s="246"/>
      <c r="Z3" s="246"/>
    </row>
    <row r="4" spans="1:26" ht="14.25" customHeight="1">
      <c r="A4" s="246" t="s">
        <v>1429</v>
      </c>
      <c r="B4" s="246"/>
      <c r="C4" s="246"/>
      <c r="D4" s="246"/>
      <c r="E4" s="246"/>
      <c r="F4" s="246"/>
      <c r="G4" s="246"/>
      <c r="H4" s="246"/>
      <c r="I4" s="246"/>
      <c r="J4" s="246"/>
      <c r="K4" s="246"/>
      <c r="L4" s="246"/>
      <c r="M4" s="246"/>
      <c r="N4" s="246"/>
      <c r="O4" s="246"/>
      <c r="P4" s="246"/>
      <c r="Q4" s="246"/>
      <c r="R4" s="246"/>
      <c r="S4" s="246"/>
      <c r="T4" s="246"/>
      <c r="U4" s="246"/>
      <c r="V4" s="246"/>
      <c r="W4" s="246"/>
      <c r="X4" s="246"/>
      <c r="Y4" s="246"/>
      <c r="Z4" s="246"/>
    </row>
    <row r="5" spans="1:26" ht="14.25" customHeight="1">
      <c r="B5" s="249"/>
    </row>
    <row r="6" spans="1:26" ht="14.25" customHeight="1">
      <c r="A6" s="250"/>
      <c r="B6" s="251" t="s">
        <v>957</v>
      </c>
      <c r="C6" s="251"/>
      <c r="D6" s="252"/>
      <c r="E6" s="252"/>
      <c r="F6" s="252"/>
      <c r="G6" s="252"/>
      <c r="H6" s="250"/>
      <c r="I6" s="250"/>
      <c r="J6" s="250"/>
      <c r="K6" s="250"/>
      <c r="L6" s="250"/>
      <c r="M6" s="250"/>
      <c r="N6" s="250"/>
      <c r="O6" s="250"/>
      <c r="P6" s="250"/>
      <c r="Q6" s="250"/>
      <c r="R6" s="250"/>
      <c r="S6" s="253"/>
      <c r="T6" s="250"/>
      <c r="U6" s="250"/>
      <c r="V6" s="250"/>
      <c r="W6" s="250"/>
      <c r="X6" s="250"/>
      <c r="Y6" s="250"/>
      <c r="Z6" s="250"/>
    </row>
    <row r="7" spans="1:26" ht="18" customHeight="1">
      <c r="B7" s="254" t="s">
        <v>974</v>
      </c>
      <c r="C7" s="254"/>
      <c r="D7" s="254"/>
      <c r="E7" s="254"/>
      <c r="F7" s="254"/>
      <c r="G7" s="254"/>
      <c r="H7" s="254"/>
      <c r="I7" s="254"/>
      <c r="J7" s="254"/>
      <c r="K7" s="254"/>
      <c r="L7" s="254"/>
      <c r="R7" s="255"/>
    </row>
    <row r="8" spans="1:26" ht="16.5" customHeight="1">
      <c r="B8" s="337"/>
      <c r="C8" s="338"/>
      <c r="D8" s="338"/>
      <c r="E8" s="338"/>
      <c r="F8" s="338"/>
      <c r="G8" s="338"/>
      <c r="H8" s="338"/>
      <c r="I8" s="338"/>
      <c r="N8" s="255"/>
    </row>
    <row r="9" spans="1:26" ht="15.75" customHeight="1">
      <c r="B9" s="256"/>
      <c r="C9" s="256"/>
      <c r="D9" s="256"/>
      <c r="E9" s="256"/>
      <c r="F9" s="256"/>
      <c r="G9" s="256"/>
      <c r="H9" s="256"/>
      <c r="I9" s="256"/>
      <c r="J9" s="256"/>
      <c r="K9" s="256"/>
      <c r="L9" s="256"/>
      <c r="R9" s="255"/>
    </row>
    <row r="10" spans="1:26" ht="14.25" customHeight="1">
      <c r="A10" s="257"/>
      <c r="B10" s="258" t="s">
        <v>959</v>
      </c>
      <c r="C10" s="258"/>
      <c r="D10" s="258"/>
      <c r="E10" s="258"/>
      <c r="F10" s="258"/>
      <c r="G10" s="257"/>
      <c r="H10" s="257"/>
      <c r="I10" s="257"/>
      <c r="J10" s="257"/>
      <c r="K10" s="257"/>
      <c r="L10" s="257"/>
      <c r="M10" s="257"/>
      <c r="N10" s="257"/>
      <c r="O10" s="257"/>
      <c r="P10" s="257"/>
      <c r="Q10" s="257"/>
      <c r="R10" s="257"/>
      <c r="S10" s="257"/>
      <c r="T10" s="257"/>
      <c r="U10" s="257"/>
      <c r="V10" s="257"/>
      <c r="W10" s="257"/>
      <c r="X10" s="257"/>
      <c r="Y10" s="257"/>
      <c r="Z10" s="257"/>
    </row>
    <row r="11" spans="1:26" ht="14.25" customHeight="1">
      <c r="A11" s="259"/>
      <c r="B11" s="260"/>
      <c r="C11" s="260"/>
      <c r="D11" s="260"/>
      <c r="E11" s="260"/>
      <c r="F11" s="260"/>
      <c r="G11" s="259"/>
      <c r="H11" s="259"/>
      <c r="I11" s="259"/>
      <c r="J11" s="259"/>
      <c r="K11" s="259"/>
      <c r="L11" s="259"/>
      <c r="M11" s="259"/>
      <c r="N11" s="259"/>
      <c r="O11" s="259"/>
      <c r="P11" s="259"/>
      <c r="Q11" s="259"/>
      <c r="R11" s="259"/>
      <c r="S11" s="259"/>
      <c r="T11" s="259"/>
      <c r="U11" s="259"/>
      <c r="V11" s="259"/>
      <c r="W11" s="259"/>
      <c r="X11" s="259"/>
      <c r="Y11" s="259"/>
      <c r="Z11" s="259"/>
    </row>
    <row r="12" spans="1:26" ht="18" customHeight="1" thickBot="1">
      <c r="B12" s="261"/>
      <c r="C12" s="261"/>
      <c r="D12" s="261"/>
      <c r="E12" s="261"/>
      <c r="F12" s="261"/>
      <c r="G12" s="261"/>
      <c r="H12" s="261"/>
      <c r="I12" s="261"/>
      <c r="J12" s="261"/>
      <c r="P12" s="255"/>
    </row>
    <row r="13" spans="1:26" ht="14.25" customHeight="1">
      <c r="A13" s="257"/>
      <c r="B13" s="258" t="s">
        <v>1006</v>
      </c>
      <c r="C13" s="258" t="s">
        <v>961</v>
      </c>
      <c r="D13" s="262" t="s">
        <v>962</v>
      </c>
      <c r="E13" s="263" t="s">
        <v>963</v>
      </c>
      <c r="F13" s="258" t="s">
        <v>964</v>
      </c>
      <c r="G13" s="258" t="s">
        <v>965</v>
      </c>
      <c r="H13" s="257"/>
      <c r="I13" s="257"/>
      <c r="J13" s="257"/>
      <c r="K13" s="257"/>
      <c r="L13" s="257"/>
      <c r="M13" s="257"/>
      <c r="N13" s="257"/>
      <c r="O13" s="257"/>
      <c r="P13" s="257"/>
      <c r="Q13" s="257"/>
      <c r="R13" s="257"/>
      <c r="S13" s="257"/>
      <c r="T13" s="257"/>
      <c r="U13" s="257"/>
      <c r="V13" s="257"/>
      <c r="W13" s="257"/>
      <c r="X13" s="257"/>
      <c r="Y13" s="257"/>
      <c r="Z13" s="257"/>
    </row>
    <row r="14" spans="1:26" ht="61.5" customHeight="1">
      <c r="B14" s="261" t="s">
        <v>966</v>
      </c>
      <c r="C14" s="264" t="s">
        <v>1430</v>
      </c>
      <c r="D14" s="265" t="s">
        <v>997</v>
      </c>
      <c r="E14" s="266">
        <f>IF(D14="Sí",1,0)</f>
        <v>0</v>
      </c>
      <c r="F14" s="267"/>
    </row>
    <row r="15" spans="1:26" ht="61.5" customHeight="1">
      <c r="A15" s="268"/>
      <c r="B15" s="269" t="s">
        <v>1010</v>
      </c>
      <c r="C15" s="270" t="s">
        <v>1431</v>
      </c>
      <c r="D15" s="265" t="s">
        <v>968</v>
      </c>
      <c r="E15" s="271">
        <f>IF(D15="Sí",1,0)</f>
        <v>1</v>
      </c>
      <c r="F15" s="272"/>
      <c r="G15" s="268"/>
      <c r="H15" s="268"/>
      <c r="I15" s="268"/>
      <c r="J15" s="268"/>
      <c r="K15" s="268"/>
      <c r="L15" s="268"/>
      <c r="M15" s="268"/>
      <c r="N15" s="268"/>
      <c r="O15" s="268"/>
      <c r="P15" s="268"/>
      <c r="Q15" s="268"/>
      <c r="R15" s="268"/>
      <c r="S15" s="268"/>
      <c r="T15" s="268"/>
      <c r="U15" s="268"/>
      <c r="V15" s="268"/>
      <c r="W15" s="268"/>
      <c r="X15" s="268"/>
      <c r="Y15" s="268"/>
      <c r="Z15" s="268"/>
    </row>
    <row r="16" spans="1:26" ht="19.5" customHeight="1">
      <c r="A16" s="273"/>
      <c r="B16" s="274"/>
      <c r="C16" s="275"/>
      <c r="E16" s="266"/>
      <c r="F16" s="275"/>
      <c r="G16" s="276"/>
      <c r="H16" s="277"/>
      <c r="I16" s="277"/>
      <c r="J16" s="277"/>
      <c r="K16" s="277"/>
      <c r="L16" s="277"/>
      <c r="M16" s="277"/>
      <c r="N16" s="277"/>
      <c r="O16" s="277"/>
      <c r="P16" s="277"/>
      <c r="Q16" s="277"/>
      <c r="R16" s="277"/>
      <c r="S16" s="277"/>
      <c r="T16" s="277"/>
      <c r="U16" s="277"/>
      <c r="V16" s="277"/>
      <c r="W16" s="277"/>
      <c r="X16" s="277"/>
      <c r="Y16" s="277"/>
      <c r="Z16" s="277"/>
    </row>
    <row r="17" spans="1:9" ht="26.25" customHeight="1">
      <c r="A17" s="278"/>
      <c r="B17" s="279" t="s">
        <v>970</v>
      </c>
      <c r="C17" s="280"/>
      <c r="D17" s="279" t="str">
        <f>IF((SUM(E12:E15)&gt;=1), "Actividad que se ajusta a los Criterios Técnicos de Selección","Actividad que NO se ajusta a los Criterios Técnicos de Selección")</f>
        <v>Actividad que se ajusta a los Criterios Técnicos de Selección</v>
      </c>
      <c r="E17" s="281"/>
      <c r="F17" s="282"/>
      <c r="G17" s="283"/>
      <c r="H17" s="283"/>
      <c r="I17" s="283"/>
    </row>
    <row r="18" spans="1:9" ht="21.75" customHeight="1">
      <c r="A18" s="278"/>
      <c r="B18" s="279" t="s">
        <v>971</v>
      </c>
      <c r="C18" s="280"/>
      <c r="D18" s="279" t="str">
        <f>IF(AND(E14=0,E15=0),"La actividad no puede demostrar, total o parcialmente, la CS al objetivo 1",IF(E14=0,"De transición a la Mitigación del Cambio Climático","Contribución sustancial a la Mitigación del Cambio Climático"))</f>
        <v>De transición a la Mitigación del Cambio Climático</v>
      </c>
      <c r="E18" s="284"/>
      <c r="F18" s="285"/>
      <c r="G18" s="283"/>
      <c r="H18" s="283"/>
      <c r="I18" s="283"/>
    </row>
    <row r="19" spans="1:9" ht="15.75" customHeight="1"/>
    <row r="20" spans="1:9" ht="14.25" customHeight="1"/>
    <row r="21" spans="1:9" ht="14.25" customHeight="1"/>
    <row r="22" spans="1:9" ht="14.25" customHeight="1"/>
    <row r="23" spans="1:9" ht="14.25" customHeight="1"/>
    <row r="24" spans="1:9" ht="15.75" customHeight="1"/>
    <row r="25" spans="1:9" ht="15.75" customHeight="1"/>
    <row r="26" spans="1:9" ht="19.5" customHeight="1"/>
    <row r="27" spans="1:9" ht="19.5" customHeight="1"/>
    <row r="28" spans="1:9" ht="14.25" customHeight="1"/>
    <row r="29" spans="1:9" ht="14.25" customHeight="1"/>
    <row r="30" spans="1:9" ht="14.25" customHeight="1"/>
    <row r="31" spans="1:9" ht="14.25" customHeight="1"/>
    <row r="32" spans="1:9"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8:I8"/>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6434450B-F51A-4A63-9272-37304A1A6CBF}">
          <x14:formula1>
            <xm:f>Respuesta!$A$2:$A$4</xm:f>
          </x14:formula1>
          <xm:sqref>D14:D15</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Z1001"/>
  <sheetViews>
    <sheetView showGridLines="0" zoomScale="40" zoomScaleNormal="40" workbookViewId="0">
      <pane ySplit="4" topLeftCell="A5" activePane="bottomLeft" state="frozen"/>
      <selection pane="bottomLeft" activeCell="B7" sqref="B7:E7"/>
    </sheetView>
  </sheetViews>
  <sheetFormatPr baseColWidth="10" defaultColWidth="14.44140625" defaultRowHeight="15" customHeight="1"/>
  <cols>
    <col min="1" max="1" width="2.6640625" customWidth="1"/>
    <col min="2" max="2" width="3.33203125" customWidth="1"/>
    <col min="3" max="3" width="79.6640625" customWidth="1"/>
    <col min="4" max="4" width="93.33203125" customWidth="1"/>
    <col min="5" max="5" width="45.5546875" customWidth="1"/>
    <col min="6" max="6" width="42.33203125"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1432</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1433</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40.5" customHeight="1">
      <c r="B7" s="320" t="s">
        <v>1701</v>
      </c>
      <c r="C7" s="320"/>
      <c r="D7" s="320"/>
      <c r="E7" s="320"/>
      <c r="F7" s="7"/>
      <c r="G7" s="7"/>
      <c r="H7" s="7"/>
      <c r="I7" s="7"/>
      <c r="J7" s="7"/>
      <c r="K7" s="7"/>
      <c r="L7" s="7"/>
      <c r="M7" s="7"/>
      <c r="S7" s="61"/>
    </row>
    <row r="8" spans="1:26" ht="16.5" customHeight="1">
      <c r="B8" s="332"/>
      <c r="C8" s="313"/>
      <c r="D8" s="313"/>
      <c r="E8" s="313"/>
      <c r="F8" s="313"/>
      <c r="G8" s="313"/>
      <c r="H8" s="313"/>
      <c r="I8" s="313"/>
      <c r="N8" s="61"/>
    </row>
    <row r="9" spans="1:26" ht="15.75" customHeight="1">
      <c r="A9" s="61"/>
      <c r="B9" s="76"/>
      <c r="C9" s="76"/>
      <c r="D9" s="76"/>
      <c r="E9" s="76"/>
      <c r="F9" s="76"/>
      <c r="G9" s="76"/>
      <c r="H9" s="76"/>
      <c r="I9" s="76"/>
      <c r="J9" s="76"/>
      <c r="K9" s="76"/>
      <c r="L9" s="76"/>
      <c r="M9" s="76"/>
      <c r="S9" s="61"/>
    </row>
    <row r="10" spans="1:26" ht="14.25" customHeight="1">
      <c r="A10" s="87"/>
      <c r="B10" s="88" t="s">
        <v>959</v>
      </c>
      <c r="C10" s="88"/>
      <c r="D10" s="88"/>
      <c r="E10" s="88"/>
      <c r="F10" s="88"/>
      <c r="G10" s="88"/>
      <c r="H10" s="87"/>
      <c r="I10" s="87"/>
      <c r="J10" s="87"/>
      <c r="K10" s="87"/>
      <c r="L10" s="87"/>
      <c r="M10" s="87"/>
      <c r="N10" s="87"/>
      <c r="O10" s="87"/>
      <c r="P10" s="87"/>
      <c r="Q10" s="87"/>
      <c r="R10" s="87"/>
      <c r="S10" s="87"/>
      <c r="T10" s="87"/>
      <c r="U10" s="87"/>
      <c r="V10" s="87"/>
      <c r="W10" s="87"/>
      <c r="X10" s="87"/>
      <c r="Y10" s="87"/>
      <c r="Z10" s="87"/>
    </row>
    <row r="11" spans="1:26" ht="14.25" customHeight="1">
      <c r="A11" s="140"/>
      <c r="B11" s="141"/>
      <c r="C11" s="141"/>
      <c r="D11" s="141"/>
      <c r="E11" s="141"/>
      <c r="F11" s="141"/>
      <c r="G11" s="141"/>
      <c r="H11" s="140"/>
      <c r="I11" s="140"/>
      <c r="J11" s="140"/>
      <c r="K11" s="140"/>
      <c r="L11" s="140"/>
      <c r="M11" s="140"/>
      <c r="N11" s="140"/>
      <c r="O11" s="140"/>
      <c r="P11" s="140"/>
      <c r="Q11" s="140"/>
      <c r="R11" s="140"/>
      <c r="S11" s="140"/>
      <c r="T11" s="140"/>
      <c r="U11" s="140"/>
      <c r="V11" s="140"/>
      <c r="W11" s="140"/>
      <c r="X11" s="140"/>
      <c r="Y11" s="140"/>
      <c r="Z11" s="140"/>
    </row>
    <row r="12" spans="1:26" ht="18" customHeight="1">
      <c r="C12" s="69"/>
      <c r="D12" s="69"/>
      <c r="E12" s="69"/>
      <c r="F12" s="69"/>
      <c r="G12" s="69"/>
      <c r="H12" s="69"/>
      <c r="I12" s="69"/>
      <c r="J12" s="69"/>
      <c r="K12" s="69"/>
      <c r="L12" s="69"/>
      <c r="R12" s="61"/>
    </row>
    <row r="13" spans="1:26" ht="14.25" customHeight="1">
      <c r="A13" s="87"/>
      <c r="B13" s="88" t="s">
        <v>1006</v>
      </c>
      <c r="C13" s="88" t="s">
        <v>961</v>
      </c>
      <c r="D13" s="90" t="s">
        <v>962</v>
      </c>
      <c r="E13" s="91" t="s">
        <v>963</v>
      </c>
      <c r="F13" s="88" t="s">
        <v>964</v>
      </c>
      <c r="G13" s="88" t="s">
        <v>965</v>
      </c>
      <c r="H13" s="87"/>
      <c r="I13" s="87"/>
      <c r="J13" s="87"/>
      <c r="K13" s="87"/>
      <c r="L13" s="87"/>
      <c r="M13" s="87"/>
      <c r="N13" s="87"/>
      <c r="O13" s="87"/>
      <c r="P13" s="87"/>
      <c r="Q13" s="87"/>
      <c r="R13" s="87"/>
      <c r="S13" s="87"/>
      <c r="T13" s="87"/>
      <c r="U13" s="87"/>
      <c r="V13" s="87"/>
      <c r="W13" s="87"/>
      <c r="X13" s="87"/>
      <c r="Y13" s="87"/>
      <c r="Z13" s="87"/>
    </row>
    <row r="14" spans="1:26" s="184" customFormat="1" ht="14.25" customHeight="1">
      <c r="A14" s="185" t="s">
        <v>966</v>
      </c>
      <c r="B14" s="185"/>
      <c r="C14" s="185" t="s">
        <v>1681</v>
      </c>
      <c r="D14" s="182"/>
      <c r="E14" s="183"/>
      <c r="F14" s="181"/>
      <c r="G14" s="181"/>
      <c r="H14" s="180"/>
      <c r="I14" s="180"/>
      <c r="J14" s="180"/>
      <c r="K14" s="180"/>
      <c r="L14" s="180"/>
      <c r="M14" s="180"/>
      <c r="N14" s="180"/>
      <c r="O14" s="180"/>
      <c r="P14" s="180"/>
      <c r="Q14" s="180"/>
      <c r="R14" s="180"/>
      <c r="S14" s="180"/>
      <c r="T14" s="180"/>
      <c r="U14" s="180"/>
      <c r="V14" s="180"/>
      <c r="W14" s="180"/>
      <c r="X14" s="180"/>
      <c r="Y14" s="180"/>
      <c r="Z14" s="180"/>
    </row>
    <row r="15" spans="1:26" ht="61.5" customHeight="1">
      <c r="B15" s="195" t="s">
        <v>1558</v>
      </c>
      <c r="C15" s="73" t="s">
        <v>1430</v>
      </c>
      <c r="D15" s="207" t="s">
        <v>997</v>
      </c>
      <c r="E15" s="104">
        <f t="shared" ref="E15:E16" si="0">IF(D15="Sí",0.5,0)</f>
        <v>0</v>
      </c>
      <c r="F15" s="107"/>
    </row>
    <row r="16" spans="1:26" ht="61.5" customHeight="1">
      <c r="B16" s="195" t="s">
        <v>1563</v>
      </c>
      <c r="C16" s="73" t="s">
        <v>1434</v>
      </c>
      <c r="D16" s="207" t="s">
        <v>968</v>
      </c>
      <c r="E16" s="104">
        <f t="shared" si="0"/>
        <v>0.5</v>
      </c>
      <c r="F16" s="107"/>
    </row>
    <row r="17" spans="1:26" ht="41.25" customHeight="1">
      <c r="A17" s="329" t="s">
        <v>1010</v>
      </c>
      <c r="B17" s="329"/>
      <c r="C17" s="110" t="s">
        <v>1435</v>
      </c>
      <c r="D17" s="211" t="s">
        <v>997</v>
      </c>
      <c r="E17" s="124">
        <f>IF(D17="No",1,0)</f>
        <v>1</v>
      </c>
      <c r="F17" s="115"/>
      <c r="G17" s="108"/>
      <c r="H17" s="108"/>
      <c r="I17" s="108"/>
      <c r="J17" s="108"/>
      <c r="K17" s="108"/>
      <c r="L17" s="108"/>
      <c r="M17" s="108"/>
      <c r="N17" s="108"/>
      <c r="O17" s="108"/>
      <c r="P17" s="108"/>
      <c r="Q17" s="108"/>
      <c r="R17" s="108"/>
      <c r="S17" s="108"/>
      <c r="T17" s="108"/>
      <c r="U17" s="108"/>
      <c r="V17" s="108"/>
      <c r="W17" s="108"/>
      <c r="X17" s="108"/>
      <c r="Y17" s="108"/>
      <c r="Z17" s="108"/>
    </row>
    <row r="18" spans="1:26" ht="19.5" customHeight="1">
      <c r="A18" s="154"/>
      <c r="B18" s="158"/>
      <c r="C18" s="138"/>
      <c r="E18" s="104"/>
      <c r="F18" s="135"/>
      <c r="G18" s="160"/>
      <c r="H18" s="156"/>
      <c r="I18" s="156"/>
      <c r="J18" s="156"/>
      <c r="K18" s="156"/>
      <c r="L18" s="156"/>
      <c r="M18" s="156"/>
      <c r="N18" s="156"/>
      <c r="O18" s="156"/>
      <c r="P18" s="156"/>
      <c r="Q18" s="156"/>
      <c r="R18" s="156"/>
      <c r="S18" s="156"/>
      <c r="T18" s="156"/>
      <c r="U18" s="156"/>
      <c r="V18" s="156"/>
      <c r="W18" s="156"/>
      <c r="X18" s="156"/>
      <c r="Y18" s="156"/>
      <c r="Z18" s="156"/>
    </row>
    <row r="19" spans="1:26" ht="26.25" customHeight="1">
      <c r="A19" s="102"/>
      <c r="B19" s="145" t="s">
        <v>970</v>
      </c>
      <c r="C19" s="99"/>
      <c r="D19" s="145" t="str">
        <f>IF((SUM(E13:E17)&gt;=1.5), "Actividad que se ajusta a los Criterios Técnicos de Selección","Actividad que NO se ajusta a los Criterios Técnicos de Selección")</f>
        <v>Actividad que se ajusta a los Criterios Técnicos de Selección</v>
      </c>
      <c r="E19" s="100"/>
      <c r="F19" s="101"/>
      <c r="G19" s="113"/>
      <c r="H19" s="113"/>
      <c r="I19" s="113"/>
    </row>
    <row r="20" spans="1:26" ht="21.75" customHeight="1">
      <c r="A20" s="102"/>
      <c r="B20" s="145" t="s">
        <v>971</v>
      </c>
      <c r="C20" s="99"/>
      <c r="D20" s="145" t="str">
        <f>IF(AND(E15=0,E16=0,E17=0),"La actividad no puede demostrar, total o parcialmente, la CS al objetivo 1",IF(E15=0,"De transición a la Mitigación del Cambio Climático","Contribución sustancial a la Mitigación del Cambio Climático"))</f>
        <v>De transición a la Mitigación del Cambio Climático</v>
      </c>
      <c r="E20" s="114"/>
      <c r="F20" s="103"/>
      <c r="G20" s="113"/>
      <c r="H20" s="113"/>
      <c r="I20" s="113"/>
    </row>
    <row r="21" spans="1:26" ht="15.75" customHeight="1"/>
    <row r="22" spans="1:26" ht="14.25" customHeight="1"/>
    <row r="23" spans="1:26" ht="14.25" customHeight="1"/>
    <row r="24" spans="1:26" ht="14.25" customHeight="1"/>
    <row r="25" spans="1:26" ht="15.75" customHeight="1"/>
    <row r="26" spans="1:26" ht="15.75" customHeight="1"/>
    <row r="27" spans="1:26" ht="19.5" customHeight="1"/>
    <row r="28" spans="1:26" ht="19.5" customHeight="1"/>
    <row r="29" spans="1:26" ht="14.25" customHeight="1"/>
    <row r="30" spans="1:26" ht="14.25" customHeight="1"/>
    <row r="31" spans="1:26" ht="14.25" customHeight="1"/>
    <row r="32" spans="1: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sheetData>
  <mergeCells count="3">
    <mergeCell ref="B8:I8"/>
    <mergeCell ref="A17:B17"/>
    <mergeCell ref="B7:E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4300-000000000000}">
          <x14:formula1>
            <xm:f>Respuesta!$A$2:$A$4</xm:f>
          </x14:formula1>
          <xm:sqref>D15:D17 H19:H20</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Z1000"/>
  <sheetViews>
    <sheetView showGridLines="0" zoomScale="40" zoomScaleNormal="40" workbookViewId="0">
      <pane ySplit="4" topLeftCell="A5" activePane="bottomLeft" state="frozen"/>
      <selection pane="bottomLeft" activeCell="C15" sqref="C15"/>
    </sheetView>
  </sheetViews>
  <sheetFormatPr baseColWidth="10" defaultColWidth="14.44140625" defaultRowHeight="15" customHeight="1"/>
  <cols>
    <col min="1" max="1" width="6" customWidth="1"/>
    <col min="2" max="2" width="14.33203125" customWidth="1"/>
    <col min="3" max="3" width="79.6640625" customWidth="1"/>
    <col min="4" max="4" width="63.5546875" customWidth="1"/>
    <col min="5" max="5" width="45.554687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1436</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1437</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18" customHeight="1">
      <c r="B7" s="7" t="s">
        <v>974</v>
      </c>
      <c r="C7" s="7"/>
      <c r="D7" s="7"/>
      <c r="E7" s="7"/>
      <c r="F7" s="7"/>
      <c r="G7" s="7"/>
      <c r="H7" s="7"/>
      <c r="I7" s="7"/>
      <c r="J7" s="7"/>
      <c r="K7" s="7"/>
      <c r="L7" s="7"/>
      <c r="M7" s="7"/>
      <c r="S7" s="61"/>
    </row>
    <row r="8" spans="1:26" ht="16.5" customHeight="1">
      <c r="B8" s="335"/>
      <c r="C8" s="313"/>
      <c r="D8" s="313"/>
      <c r="E8" s="313"/>
      <c r="F8" s="313"/>
      <c r="G8" s="313"/>
      <c r="H8" s="313"/>
      <c r="I8" s="313"/>
      <c r="N8" s="61"/>
    </row>
    <row r="9" spans="1:26" ht="15.75" customHeight="1">
      <c r="B9" s="76"/>
      <c r="C9" s="76"/>
      <c r="D9" s="76"/>
      <c r="E9" s="76"/>
      <c r="F9" s="76"/>
      <c r="G9" s="76"/>
      <c r="H9" s="76"/>
      <c r="I9" s="76"/>
      <c r="J9" s="76"/>
      <c r="K9" s="76"/>
      <c r="L9" s="76"/>
      <c r="M9" s="76"/>
      <c r="S9" s="61"/>
    </row>
    <row r="10" spans="1:26" ht="14.25" customHeight="1">
      <c r="A10" s="87"/>
      <c r="B10" s="88" t="s">
        <v>959</v>
      </c>
      <c r="C10" s="88"/>
      <c r="D10" s="88"/>
      <c r="E10" s="88"/>
      <c r="F10" s="88"/>
      <c r="G10" s="88"/>
      <c r="H10" s="87"/>
      <c r="I10" s="87"/>
      <c r="J10" s="87"/>
      <c r="K10" s="87"/>
      <c r="L10" s="87"/>
      <c r="M10" s="87"/>
      <c r="N10" s="87"/>
      <c r="O10" s="87"/>
      <c r="P10" s="87"/>
      <c r="Q10" s="87"/>
      <c r="R10" s="87"/>
      <c r="S10" s="87"/>
      <c r="T10" s="87"/>
      <c r="U10" s="87"/>
      <c r="V10" s="87"/>
      <c r="W10" s="87"/>
      <c r="X10" s="87"/>
      <c r="Y10" s="87"/>
      <c r="Z10" s="87"/>
    </row>
    <row r="11" spans="1:26" ht="14.25" customHeight="1">
      <c r="B11" s="34"/>
      <c r="C11" s="34"/>
      <c r="D11" s="34"/>
      <c r="E11" s="34"/>
      <c r="F11" s="34"/>
      <c r="G11" s="34"/>
    </row>
    <row r="12" spans="1:26" ht="18" customHeight="1">
      <c r="C12" s="69"/>
      <c r="D12" s="69"/>
      <c r="E12" s="69"/>
      <c r="F12" s="69"/>
      <c r="G12" s="69"/>
      <c r="H12" s="69"/>
      <c r="I12" s="69"/>
      <c r="J12" s="69"/>
      <c r="K12" s="69"/>
      <c r="Q12" s="61"/>
    </row>
    <row r="13" spans="1:26" ht="14.25" customHeight="1">
      <c r="A13" s="87"/>
      <c r="B13" s="88" t="s">
        <v>1006</v>
      </c>
      <c r="C13" s="88" t="s">
        <v>961</v>
      </c>
      <c r="D13" s="90" t="s">
        <v>962</v>
      </c>
      <c r="E13" s="91" t="s">
        <v>963</v>
      </c>
      <c r="F13" s="88" t="s">
        <v>964</v>
      </c>
      <c r="G13" s="88" t="s">
        <v>965</v>
      </c>
      <c r="H13" s="87"/>
      <c r="I13" s="87"/>
      <c r="J13" s="87"/>
      <c r="K13" s="87"/>
      <c r="L13" s="87"/>
      <c r="M13" s="87"/>
      <c r="N13" s="87"/>
      <c r="O13" s="87"/>
      <c r="P13" s="87"/>
      <c r="Q13" s="87"/>
      <c r="R13" s="87"/>
      <c r="S13" s="87"/>
      <c r="T13" s="87"/>
      <c r="U13" s="87"/>
      <c r="V13" s="87"/>
      <c r="W13" s="87"/>
      <c r="X13" s="87"/>
      <c r="Y13" s="87"/>
      <c r="Z13" s="87"/>
    </row>
    <row r="14" spans="1:26" ht="130.5" customHeight="1">
      <c r="B14" s="69" t="s">
        <v>966</v>
      </c>
      <c r="C14" s="73" t="s">
        <v>1438</v>
      </c>
      <c r="D14" s="207" t="s">
        <v>968</v>
      </c>
      <c r="E14" s="104">
        <f>IF(D14="Sí",1,0)</f>
        <v>1</v>
      </c>
      <c r="F14" s="107"/>
    </row>
    <row r="15" spans="1:26" ht="115.5" customHeight="1">
      <c r="A15" s="108"/>
      <c r="B15" s="213" t="s">
        <v>1010</v>
      </c>
      <c r="C15" s="110" t="s">
        <v>1439</v>
      </c>
      <c r="D15" s="211" t="s">
        <v>997</v>
      </c>
      <c r="E15" s="124">
        <f>IF(D15="No",1,0)</f>
        <v>1</v>
      </c>
      <c r="F15" s="115"/>
      <c r="G15" s="108"/>
      <c r="H15" s="108"/>
      <c r="I15" s="108"/>
      <c r="J15" s="108"/>
      <c r="K15" s="108"/>
      <c r="L15" s="108"/>
      <c r="M15" s="108"/>
      <c r="N15" s="108"/>
      <c r="O15" s="108"/>
      <c r="P15" s="108"/>
      <c r="Q15" s="108"/>
      <c r="R15" s="108"/>
      <c r="S15" s="108"/>
      <c r="T15" s="108"/>
      <c r="U15" s="108"/>
      <c r="V15" s="108"/>
      <c r="W15" s="108"/>
      <c r="X15" s="108"/>
      <c r="Y15" s="108"/>
      <c r="Z15" s="108"/>
    </row>
    <row r="16" spans="1:26" ht="19.5" customHeight="1">
      <c r="A16" s="154"/>
      <c r="B16" s="158"/>
      <c r="C16" s="138"/>
      <c r="E16" s="104"/>
      <c r="F16" s="135"/>
      <c r="G16" s="160"/>
      <c r="H16" s="156"/>
      <c r="I16" s="156"/>
      <c r="J16" s="156"/>
      <c r="K16" s="156"/>
      <c r="L16" s="156"/>
      <c r="M16" s="156"/>
      <c r="N16" s="156"/>
      <c r="O16" s="156"/>
      <c r="P16" s="156"/>
      <c r="Q16" s="156"/>
      <c r="R16" s="156"/>
      <c r="S16" s="156"/>
      <c r="T16" s="156"/>
      <c r="U16" s="156"/>
      <c r="V16" s="156"/>
      <c r="W16" s="156"/>
      <c r="X16" s="156"/>
      <c r="Y16" s="156"/>
      <c r="Z16" s="156"/>
    </row>
    <row r="17" spans="1:9" ht="26.25" customHeight="1">
      <c r="A17" s="102"/>
      <c r="B17" s="145" t="s">
        <v>970</v>
      </c>
      <c r="C17" s="99"/>
      <c r="D17" s="145" t="str">
        <f>IF((SUM(E12:E15)=2), "Actividad que se ajusta a los Criterios Técnicos de Selección","Actividad que NO se ajusta a los Criterios Técnicos de Selección")</f>
        <v>Actividad que se ajusta a los Criterios Técnicos de Selección</v>
      </c>
      <c r="E17" s="100"/>
      <c r="F17" s="101"/>
      <c r="G17" s="113"/>
      <c r="H17" s="113"/>
      <c r="I17" s="113"/>
    </row>
    <row r="18" spans="1:9" ht="21.75" customHeight="1">
      <c r="A18" s="102"/>
      <c r="B18" s="145" t="s">
        <v>971</v>
      </c>
      <c r="C18" s="99"/>
      <c r="D18" s="145" t="str">
        <f>IF((D17="Actividad que se ajusta a los Criterios Técnicos de Selección"),"De transición a la Mitigación del Cambio Climático","La actividad no puede demostrar, total o parcialmente, la CS al objetivo 1")</f>
        <v>De transición a la Mitigación del Cambio Climático</v>
      </c>
      <c r="E18" s="114"/>
      <c r="F18" s="103"/>
      <c r="G18" s="113"/>
      <c r="H18" s="113"/>
      <c r="I18" s="113"/>
    </row>
    <row r="19" spans="1:9" ht="15.75" customHeight="1"/>
    <row r="20" spans="1:9" ht="15.75" customHeight="1"/>
    <row r="21" spans="1:9" ht="19.5" customHeight="1"/>
    <row r="22" spans="1:9" ht="19.5" customHeight="1"/>
    <row r="23" spans="1:9" ht="14.25" customHeight="1"/>
    <row r="24" spans="1:9" ht="14.25" customHeight="1"/>
    <row r="25" spans="1:9" ht="14.25" customHeight="1"/>
    <row r="26" spans="1:9" ht="14.25" customHeight="1"/>
    <row r="27" spans="1:9" ht="14.25" customHeight="1"/>
    <row r="28" spans="1:9" ht="14.25" customHeight="1"/>
    <row r="29" spans="1:9" ht="14.25" customHeight="1"/>
    <row r="30" spans="1:9" ht="14.25" customHeight="1"/>
    <row r="31" spans="1:9" ht="14.25" customHeight="1"/>
    <row r="32" spans="1:9"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8:I8"/>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4400-000000000000}">
          <x14:formula1>
            <xm:f>Respuesta!$A$2:$A$4</xm:f>
          </x14:formula1>
          <xm:sqref>D14:D15 H17:H18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98"/>
  <sheetViews>
    <sheetView showGridLines="0" zoomScale="70" zoomScaleNormal="70" workbookViewId="0">
      <pane ySplit="4" topLeftCell="A5" activePane="bottomLeft" state="frozen"/>
      <selection pane="bottomLeft" activeCell="D13" sqref="D13"/>
    </sheetView>
  </sheetViews>
  <sheetFormatPr baseColWidth="10" defaultColWidth="14.44140625" defaultRowHeight="15" customHeight="1"/>
  <cols>
    <col min="1" max="1" width="4" customWidth="1"/>
    <col min="2" max="2" width="0.5546875" customWidth="1"/>
    <col min="3" max="3" width="79.6640625" customWidth="1"/>
    <col min="4" max="4" width="63.5546875" customWidth="1"/>
    <col min="5" max="5" width="45.5546875" customWidth="1"/>
    <col min="6" max="6" width="68.6640625" customWidth="1"/>
    <col min="7" max="7" width="34.44140625" customWidth="1"/>
    <col min="8" max="8" width="20.5546875" customWidth="1"/>
    <col min="9" max="9" width="11.6640625" hidden="1" customWidth="1"/>
    <col min="10" max="10" width="66.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8" customHeight="1">
      <c r="A3" s="80" t="s">
        <v>955</v>
      </c>
      <c r="B3" s="80"/>
      <c r="C3" s="80"/>
      <c r="D3" s="80"/>
      <c r="E3" s="80"/>
      <c r="F3" s="80"/>
      <c r="G3" s="80"/>
      <c r="H3" s="80"/>
      <c r="I3" s="80"/>
      <c r="J3" s="80"/>
      <c r="K3" s="80"/>
      <c r="L3" s="80"/>
      <c r="M3" s="80"/>
      <c r="N3" s="80"/>
      <c r="O3" s="80"/>
      <c r="P3" s="80"/>
      <c r="Q3" s="80"/>
      <c r="R3" s="80"/>
      <c r="S3" s="80"/>
      <c r="T3" s="80"/>
      <c r="U3" s="80"/>
      <c r="V3" s="80"/>
      <c r="W3" s="80"/>
      <c r="X3" s="80"/>
      <c r="Y3" s="80"/>
      <c r="Z3" s="80"/>
    </row>
    <row r="4" spans="1:26" ht="31.5" customHeight="1">
      <c r="A4" s="80" t="s">
        <v>956</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F5" s="82"/>
    </row>
    <row r="6" spans="1:26" ht="14.25" customHeight="1">
      <c r="A6" s="83"/>
      <c r="B6" s="84" t="s">
        <v>957</v>
      </c>
      <c r="C6" s="84"/>
      <c r="D6" s="85"/>
      <c r="E6" s="85"/>
      <c r="F6" s="84"/>
      <c r="G6" s="85"/>
      <c r="H6" s="83"/>
      <c r="I6" s="83"/>
      <c r="J6" s="83"/>
      <c r="K6" s="83"/>
      <c r="L6" s="83"/>
      <c r="M6" s="83"/>
      <c r="N6" s="86"/>
      <c r="O6" s="83"/>
      <c r="P6" s="83"/>
      <c r="Q6" s="83"/>
      <c r="R6" s="83"/>
      <c r="S6" s="83"/>
      <c r="T6" s="83"/>
      <c r="U6" s="83"/>
      <c r="V6" s="83"/>
      <c r="W6" s="83"/>
      <c r="X6" s="83"/>
      <c r="Y6" s="83"/>
      <c r="Z6" s="83"/>
    </row>
    <row r="7" spans="1:26" ht="18" customHeight="1">
      <c r="B7" s="7" t="s">
        <v>958</v>
      </c>
      <c r="C7" s="7"/>
      <c r="D7" s="7"/>
      <c r="E7" s="34"/>
      <c r="F7" s="7"/>
      <c r="G7" s="7"/>
      <c r="H7" s="7"/>
      <c r="I7" s="7"/>
      <c r="N7" s="61"/>
    </row>
    <row r="8" spans="1:26" ht="17.25" customHeight="1">
      <c r="A8" s="87"/>
      <c r="B8" s="88" t="s">
        <v>959</v>
      </c>
      <c r="C8" s="88"/>
      <c r="D8" s="88"/>
      <c r="E8" s="87"/>
      <c r="F8" s="88"/>
      <c r="G8" s="88"/>
      <c r="H8" s="87"/>
      <c r="I8" s="87"/>
      <c r="J8" s="87"/>
      <c r="K8" s="87"/>
      <c r="L8" s="87"/>
      <c r="M8" s="87"/>
      <c r="N8" s="89"/>
      <c r="O8" s="87"/>
      <c r="P8" s="87"/>
      <c r="Q8" s="87"/>
      <c r="R8" s="87"/>
      <c r="S8" s="87"/>
      <c r="T8" s="87"/>
      <c r="U8" s="87"/>
      <c r="V8" s="87"/>
      <c r="W8" s="87"/>
      <c r="X8" s="87"/>
      <c r="Y8" s="87"/>
      <c r="Z8" s="87"/>
    </row>
    <row r="9" spans="1:26" ht="17.25" customHeight="1">
      <c r="B9" s="34"/>
      <c r="C9" s="34"/>
      <c r="D9" s="34"/>
      <c r="F9" s="34"/>
      <c r="G9" s="34"/>
      <c r="N9" s="61"/>
    </row>
    <row r="10" spans="1:26" ht="14.25" customHeight="1"/>
    <row r="11" spans="1:26" ht="14.25" customHeight="1">
      <c r="A11" s="87"/>
      <c r="B11" s="88" t="s">
        <v>960</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100.8">
      <c r="A12" s="319" t="s">
        <v>966</v>
      </c>
      <c r="B12" s="319"/>
      <c r="C12" s="94" t="s">
        <v>967</v>
      </c>
      <c r="D12" s="209" t="s">
        <v>968</v>
      </c>
      <c r="E12" s="95">
        <f>IF(D12="Sí",1,0)</f>
        <v>1</v>
      </c>
      <c r="F12" s="128" t="s">
        <v>969</v>
      </c>
      <c r="G12" s="96"/>
      <c r="H12" s="92"/>
      <c r="I12" s="92"/>
      <c r="J12" s="92"/>
      <c r="K12" s="92"/>
      <c r="L12" s="92"/>
      <c r="M12" s="92"/>
      <c r="N12" s="92"/>
      <c r="O12" s="92"/>
      <c r="P12" s="92"/>
      <c r="Q12" s="92"/>
      <c r="R12" s="92"/>
      <c r="S12" s="92"/>
      <c r="T12" s="92"/>
      <c r="U12" s="92"/>
      <c r="V12" s="92"/>
      <c r="W12" s="92"/>
      <c r="X12" s="92"/>
      <c r="Y12" s="92"/>
      <c r="Z12" s="92"/>
    </row>
    <row r="13" spans="1:26" ht="32.25" customHeight="1">
      <c r="C13" s="34"/>
      <c r="D13" s="34"/>
      <c r="E13" s="34"/>
      <c r="F13" s="34"/>
      <c r="G13" s="34"/>
      <c r="I13" s="34"/>
    </row>
    <row r="14" spans="1:26" ht="17.25" customHeight="1">
      <c r="A14" s="97"/>
      <c r="B14" s="98" t="s">
        <v>970</v>
      </c>
      <c r="C14" s="99"/>
      <c r="D14" s="100" t="str">
        <f>IF((SUM(E12)=1), "Actividad que se ajusta a los Criterios Técnicos de Selección","Actividad que NO se ajusta a los Criterios Técnicos de Selección")</f>
        <v>Actividad que se ajusta a los Criterios Técnicos de Selección</v>
      </c>
      <c r="E14" s="100"/>
      <c r="F14" s="101"/>
    </row>
    <row r="15" spans="1:26" ht="18.75" customHeight="1">
      <c r="A15" s="102"/>
      <c r="B15" s="98" t="s">
        <v>971</v>
      </c>
      <c r="C15" s="99"/>
      <c r="D15" s="100" t="str">
        <f>IF((D14="Actividad que se ajusta a los Criterios Técnicos de Selección"),"Facilitadora de la Mitigación del Cambio Climático","La actividad no puede demostrar, total o parcialmente, la CS al objetivo 1")</f>
        <v>Facilitadora de la Mitigación del Cambio Climático</v>
      </c>
      <c r="E15" s="100"/>
      <c r="F15" s="103"/>
    </row>
    <row r="16" spans="1:26" ht="14.25" customHeight="1"/>
    <row r="17" ht="14.25" customHeight="1"/>
    <row r="18" ht="14.25" customHeight="1"/>
    <row r="19" ht="14.25" customHeight="1"/>
    <row r="20" ht="14.25" customHeight="1"/>
    <row r="21" ht="17.25" customHeight="1"/>
    <row r="22" ht="17.25" customHeight="1"/>
    <row r="23" ht="15.7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1">
    <mergeCell ref="A12:B12"/>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0600-000000000000}">
          <x14:formula1>
            <xm:f>Respuesta!$A$2:$A$4</xm:f>
          </x14:formula1>
          <xm:sqref>D12</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Z1001"/>
  <sheetViews>
    <sheetView showGridLines="0" zoomScale="40" zoomScaleNormal="40" workbookViewId="0">
      <pane ySplit="4" topLeftCell="A5" activePane="bottomLeft" state="frozen"/>
      <selection pane="bottomLeft" activeCell="B7" sqref="B7:E7"/>
    </sheetView>
  </sheetViews>
  <sheetFormatPr baseColWidth="10" defaultColWidth="14.44140625" defaultRowHeight="15" customHeight="1"/>
  <cols>
    <col min="1" max="1" width="6" customWidth="1"/>
    <col min="2" max="2" width="3.6640625" customWidth="1"/>
    <col min="3" max="3" width="94.5546875" customWidth="1"/>
    <col min="4" max="4" width="72.88671875" customWidth="1"/>
    <col min="5" max="5" width="65.664062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1440</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1441</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55.5" customHeight="1">
      <c r="B7" s="320" t="s">
        <v>1701</v>
      </c>
      <c r="C7" s="320"/>
      <c r="D7" s="320"/>
      <c r="E7" s="320"/>
      <c r="F7" s="7"/>
      <c r="G7" s="7"/>
      <c r="H7" s="7"/>
      <c r="I7" s="7"/>
      <c r="J7" s="7"/>
      <c r="K7" s="7"/>
      <c r="L7" s="7"/>
      <c r="M7" s="7"/>
      <c r="S7" s="61"/>
    </row>
    <row r="8" spans="1:26" ht="16.5" customHeight="1">
      <c r="B8" s="332"/>
      <c r="C8" s="313"/>
      <c r="D8" s="313"/>
      <c r="E8" s="313"/>
      <c r="F8" s="313"/>
      <c r="G8" s="313"/>
      <c r="H8" s="313"/>
      <c r="I8" s="313"/>
      <c r="N8" s="61"/>
    </row>
    <row r="9" spans="1:26" ht="15.75" customHeight="1">
      <c r="B9" s="76"/>
      <c r="C9" s="76"/>
      <c r="D9" s="76"/>
      <c r="E9" s="76"/>
      <c r="F9" s="76"/>
      <c r="G9" s="76"/>
      <c r="H9" s="76"/>
      <c r="I9" s="76"/>
      <c r="J9" s="76"/>
      <c r="K9" s="76"/>
      <c r="L9" s="76"/>
      <c r="M9" s="76"/>
      <c r="S9" s="61"/>
    </row>
    <row r="10" spans="1:26" ht="14.25" customHeight="1">
      <c r="A10" s="87"/>
      <c r="B10" s="88" t="s">
        <v>959</v>
      </c>
      <c r="C10" s="88"/>
      <c r="D10" s="88"/>
      <c r="E10" s="88"/>
      <c r="F10" s="88"/>
      <c r="G10" s="88"/>
      <c r="H10" s="87"/>
      <c r="I10" s="87"/>
      <c r="J10" s="87"/>
      <c r="K10" s="87"/>
      <c r="L10" s="87"/>
      <c r="M10" s="87"/>
      <c r="N10" s="87"/>
      <c r="O10" s="87"/>
      <c r="P10" s="87"/>
      <c r="Q10" s="87"/>
      <c r="R10" s="87"/>
      <c r="S10" s="87"/>
      <c r="T10" s="87"/>
      <c r="U10" s="87"/>
      <c r="V10" s="87"/>
      <c r="W10" s="87"/>
      <c r="X10" s="87"/>
      <c r="Y10" s="87"/>
      <c r="Z10" s="87"/>
    </row>
    <row r="11" spans="1:26" ht="18" customHeight="1">
      <c r="C11" s="69"/>
      <c r="D11" s="69"/>
      <c r="E11" s="69"/>
      <c r="F11" s="69"/>
      <c r="G11" s="69"/>
      <c r="H11" s="69"/>
      <c r="I11" s="69"/>
      <c r="J11" s="69"/>
      <c r="K11" s="69"/>
      <c r="L11" s="69"/>
      <c r="R11" s="61"/>
    </row>
    <row r="12" spans="1:26" ht="18" customHeight="1">
      <c r="C12" s="69"/>
      <c r="D12" s="69"/>
      <c r="E12" s="69"/>
      <c r="F12" s="69"/>
      <c r="G12" s="69"/>
      <c r="H12" s="69"/>
      <c r="I12" s="69"/>
      <c r="J12" s="69"/>
      <c r="K12" s="69"/>
      <c r="Q12" s="61"/>
    </row>
    <row r="13" spans="1:26" ht="14.25" customHeight="1">
      <c r="A13" s="87"/>
      <c r="B13" s="88" t="s">
        <v>1006</v>
      </c>
      <c r="C13" s="88" t="s">
        <v>961</v>
      </c>
      <c r="D13" s="90" t="s">
        <v>962</v>
      </c>
      <c r="E13" s="91" t="s">
        <v>963</v>
      </c>
      <c r="F13" s="88" t="s">
        <v>964</v>
      </c>
      <c r="G13" s="88" t="s">
        <v>965</v>
      </c>
      <c r="H13" s="87"/>
      <c r="I13" s="87"/>
      <c r="J13" s="87"/>
      <c r="K13" s="87"/>
      <c r="L13" s="87"/>
      <c r="M13" s="87"/>
      <c r="N13" s="87"/>
      <c r="O13" s="87"/>
      <c r="P13" s="87"/>
      <c r="Q13" s="87"/>
      <c r="R13" s="87"/>
      <c r="S13" s="87"/>
      <c r="T13" s="87"/>
      <c r="U13" s="87"/>
      <c r="V13" s="87"/>
      <c r="W13" s="87"/>
      <c r="X13" s="87"/>
      <c r="Y13" s="87"/>
      <c r="Z13" s="87"/>
    </row>
    <row r="14" spans="1:26" s="184" customFormat="1" ht="14.25" customHeight="1">
      <c r="A14" s="185" t="s">
        <v>966</v>
      </c>
      <c r="B14" s="185"/>
      <c r="C14" s="185" t="s">
        <v>1680</v>
      </c>
      <c r="D14" s="182"/>
      <c r="E14" s="183"/>
      <c r="F14" s="181"/>
      <c r="G14" s="181"/>
      <c r="H14" s="180"/>
      <c r="I14" s="180"/>
      <c r="J14" s="180"/>
      <c r="K14" s="180"/>
      <c r="L14" s="180"/>
      <c r="M14" s="180"/>
      <c r="N14" s="180"/>
      <c r="O14" s="180"/>
      <c r="P14" s="180"/>
      <c r="Q14" s="180"/>
      <c r="R14" s="180"/>
      <c r="S14" s="180"/>
      <c r="T14" s="180"/>
      <c r="U14" s="180"/>
      <c r="V14" s="180"/>
      <c r="W14" s="180"/>
      <c r="X14" s="180"/>
      <c r="Y14" s="180"/>
      <c r="Z14" s="180"/>
    </row>
    <row r="15" spans="1:26" ht="61.5" customHeight="1">
      <c r="B15" s="195" t="s">
        <v>1558</v>
      </c>
      <c r="C15" s="73" t="s">
        <v>1430</v>
      </c>
      <c r="D15" s="207" t="s">
        <v>997</v>
      </c>
      <c r="E15" s="104">
        <f>IF(D15="Sí",(1/4),0)</f>
        <v>0</v>
      </c>
      <c r="F15" s="107"/>
    </row>
    <row r="16" spans="1:26" ht="61.5" customHeight="1">
      <c r="B16" s="195" t="s">
        <v>1563</v>
      </c>
      <c r="C16" s="73" t="s">
        <v>1442</v>
      </c>
      <c r="D16" s="207" t="s">
        <v>997</v>
      </c>
      <c r="E16" s="104">
        <f t="shared" ref="E16:E18" si="0">IF(D16="Sí",(1/4),0)</f>
        <v>0</v>
      </c>
      <c r="F16" s="107"/>
    </row>
    <row r="17" spans="1:26" ht="141" customHeight="1">
      <c r="B17" s="195" t="s">
        <v>1581</v>
      </c>
      <c r="C17" s="73" t="s">
        <v>1443</v>
      </c>
      <c r="D17" s="207" t="s">
        <v>997</v>
      </c>
      <c r="E17" s="104">
        <f t="shared" si="0"/>
        <v>0</v>
      </c>
      <c r="F17" s="107"/>
    </row>
    <row r="18" spans="1:26" ht="61.5" customHeight="1">
      <c r="B18" s="195" t="s">
        <v>1582</v>
      </c>
      <c r="C18" s="73" t="s">
        <v>1444</v>
      </c>
      <c r="D18" s="207" t="s">
        <v>997</v>
      </c>
      <c r="E18" s="104">
        <f t="shared" si="0"/>
        <v>0</v>
      </c>
      <c r="F18" s="107"/>
    </row>
    <row r="19" spans="1:26" ht="29.7" customHeight="1">
      <c r="A19" s="329" t="s">
        <v>1010</v>
      </c>
      <c r="B19" s="329"/>
      <c r="C19" s="110" t="s">
        <v>1445</v>
      </c>
      <c r="D19" s="211" t="s">
        <v>968</v>
      </c>
      <c r="E19" s="124">
        <f>IF(D19="No",1,0)</f>
        <v>0</v>
      </c>
      <c r="F19" s="115"/>
      <c r="G19" s="108"/>
      <c r="H19" s="108"/>
      <c r="I19" s="108"/>
      <c r="J19" s="108"/>
      <c r="K19" s="108"/>
      <c r="L19" s="108"/>
      <c r="M19" s="108"/>
      <c r="N19" s="108"/>
      <c r="O19" s="108"/>
      <c r="P19" s="108"/>
      <c r="Q19" s="108"/>
      <c r="R19" s="108"/>
      <c r="S19" s="108"/>
      <c r="T19" s="108"/>
      <c r="U19" s="108"/>
      <c r="V19" s="108"/>
      <c r="W19" s="108"/>
      <c r="X19" s="108"/>
      <c r="Y19" s="108"/>
      <c r="Z19" s="108"/>
    </row>
    <row r="20" spans="1:26" ht="19.5" customHeight="1">
      <c r="A20" s="154"/>
      <c r="B20" s="158"/>
      <c r="C20" s="138"/>
      <c r="E20" s="104"/>
      <c r="F20" s="135"/>
      <c r="G20" s="156"/>
      <c r="H20" s="156"/>
      <c r="I20" s="156"/>
      <c r="J20" s="156"/>
      <c r="K20" s="156"/>
      <c r="L20" s="156"/>
      <c r="M20" s="156"/>
      <c r="N20" s="156"/>
      <c r="O20" s="156"/>
      <c r="P20" s="156"/>
      <c r="Q20" s="156"/>
      <c r="R20" s="156"/>
      <c r="S20" s="156"/>
      <c r="T20" s="156"/>
      <c r="U20" s="156"/>
      <c r="V20" s="156"/>
      <c r="W20" s="156"/>
      <c r="X20" s="156"/>
      <c r="Y20" s="156"/>
      <c r="Z20" s="156"/>
    </row>
    <row r="21" spans="1:26" ht="26.25" customHeight="1">
      <c r="A21" s="102"/>
      <c r="B21" s="145" t="s">
        <v>970</v>
      </c>
      <c r="C21" s="99"/>
      <c r="D21" s="145" t="str">
        <f>IF((SUM(E15:E19)&gt;=1.25), "Actividad que se ajusta a los Criterios Técnicos de Selección","Actividad que NO se ajusta a los Criterios Técnicos de Selección")</f>
        <v>Actividad que NO se ajusta a los Criterios Técnicos de Selección</v>
      </c>
      <c r="E21" s="100"/>
      <c r="F21" s="101"/>
      <c r="G21" s="113"/>
      <c r="H21" s="113"/>
      <c r="I21" s="113"/>
    </row>
    <row r="22" spans="1:26" ht="21.75" customHeight="1">
      <c r="A22" s="102"/>
      <c r="B22" s="145" t="s">
        <v>971</v>
      </c>
      <c r="C22" s="99"/>
      <c r="D22" s="145" t="str">
        <f>IF(AND(E15=0,E16=0,E17=0,E18=0,E19=0),"La actividad no puede demostrar, total o parcialmente, la CS al objetivo 1",IF(E15=0,"De transición a la Mitigación al Cambio Climático","Contribución directa a la Mitigación del Cambio Climático"))</f>
        <v>La actividad no puede demostrar, total o parcialmente, la CS al objetivo 1</v>
      </c>
      <c r="E22" s="114"/>
      <c r="F22" s="103"/>
      <c r="G22" s="113"/>
      <c r="H22" s="113"/>
      <c r="I22" s="113"/>
    </row>
    <row r="23" spans="1:26" ht="15.75" customHeight="1"/>
    <row r="24" spans="1:26" ht="14.25" customHeight="1"/>
    <row r="25" spans="1:26" ht="14.25" customHeight="1"/>
    <row r="26" spans="1:26" ht="14.25" customHeight="1"/>
    <row r="27" spans="1:26" ht="15.75" customHeight="1"/>
    <row r="28" spans="1:26" ht="15.75" customHeight="1"/>
    <row r="29" spans="1:26" ht="19.5" customHeight="1"/>
    <row r="30" spans="1:26" ht="19.5" customHeight="1"/>
    <row r="31" spans="1:26" ht="14.25" customHeight="1"/>
    <row r="32" spans="1: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sheetData>
  <mergeCells count="3">
    <mergeCell ref="B8:I8"/>
    <mergeCell ref="A19:B19"/>
    <mergeCell ref="B7:E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4500-000000000000}">
          <x14:formula1>
            <xm:f>Respuesta!$A$2:$A$4</xm:f>
          </x14:formula1>
          <xm:sqref>D15:D19 H21:H22</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Z1001"/>
  <sheetViews>
    <sheetView showGridLines="0" zoomScale="40" zoomScaleNormal="40" workbookViewId="0">
      <pane ySplit="4" topLeftCell="A5" activePane="bottomLeft" state="frozen"/>
      <selection pane="bottomLeft" activeCell="B7" sqref="B7:E7"/>
    </sheetView>
  </sheetViews>
  <sheetFormatPr baseColWidth="10" defaultColWidth="14.44140625" defaultRowHeight="15" customHeight="1"/>
  <cols>
    <col min="1" max="1" width="6" customWidth="1"/>
    <col min="2" max="2" width="15" customWidth="1"/>
    <col min="3" max="3" width="88.33203125" customWidth="1"/>
    <col min="4" max="4" width="73.33203125" customWidth="1"/>
    <col min="5" max="5" width="58.664062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26.7" customHeight="1">
      <c r="A3" s="80" t="s">
        <v>1446</v>
      </c>
      <c r="B3" s="80"/>
      <c r="C3" s="80"/>
      <c r="D3" s="80"/>
      <c r="E3" s="80"/>
      <c r="F3" s="80"/>
      <c r="G3" s="80"/>
      <c r="H3" s="80"/>
      <c r="I3" s="80"/>
      <c r="J3" s="80"/>
      <c r="K3" s="80"/>
      <c r="L3" s="80"/>
      <c r="M3" s="80"/>
      <c r="N3" s="80"/>
      <c r="O3" s="80"/>
      <c r="P3" s="80"/>
      <c r="Q3" s="80"/>
      <c r="R3" s="80"/>
      <c r="S3" s="80"/>
      <c r="T3" s="80"/>
      <c r="U3" s="80"/>
      <c r="V3" s="80"/>
      <c r="W3" s="80"/>
      <c r="X3" s="80"/>
      <c r="Y3" s="80"/>
      <c r="Z3" s="80"/>
    </row>
    <row r="4" spans="1:26" ht="21.45" customHeight="1">
      <c r="A4" s="80" t="s">
        <v>1447</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51" customHeight="1">
      <c r="B7" s="320" t="s">
        <v>1701</v>
      </c>
      <c r="C7" s="320"/>
      <c r="D7" s="320"/>
      <c r="E7" s="320"/>
      <c r="F7" s="7"/>
      <c r="G7" s="7"/>
      <c r="H7" s="7"/>
      <c r="I7" s="7"/>
      <c r="J7" s="7"/>
      <c r="K7" s="7"/>
      <c r="L7" s="7"/>
      <c r="M7" s="7"/>
      <c r="S7" s="61"/>
    </row>
    <row r="8" spans="1:26" ht="16.5" customHeight="1">
      <c r="B8" s="332"/>
      <c r="C8" s="313"/>
      <c r="D8" s="313"/>
      <c r="E8" s="313"/>
      <c r="F8" s="313"/>
      <c r="G8" s="313"/>
      <c r="H8" s="313"/>
      <c r="I8" s="313"/>
      <c r="N8" s="61"/>
    </row>
    <row r="9" spans="1:26" ht="15.75" customHeight="1">
      <c r="B9" s="76"/>
      <c r="C9" s="76"/>
      <c r="D9" s="76"/>
      <c r="E9" s="76"/>
      <c r="F9" s="76"/>
      <c r="G9" s="76"/>
      <c r="H9" s="76"/>
      <c r="I9" s="76"/>
      <c r="J9" s="76"/>
      <c r="K9" s="76"/>
      <c r="L9" s="76"/>
      <c r="M9" s="76"/>
      <c r="S9" s="61"/>
    </row>
    <row r="10" spans="1:26" ht="14.25" customHeight="1">
      <c r="A10" s="87"/>
      <c r="B10" s="88" t="s">
        <v>959</v>
      </c>
      <c r="C10" s="88"/>
      <c r="D10" s="88"/>
      <c r="E10" s="88"/>
      <c r="F10" s="88"/>
      <c r="G10" s="88"/>
      <c r="H10" s="87"/>
      <c r="I10" s="87"/>
      <c r="J10" s="87"/>
      <c r="K10" s="87"/>
      <c r="L10" s="87"/>
      <c r="M10" s="87"/>
      <c r="N10" s="87"/>
      <c r="O10" s="87"/>
      <c r="P10" s="87"/>
      <c r="Q10" s="87"/>
      <c r="R10" s="87"/>
      <c r="S10" s="87"/>
      <c r="T10" s="87"/>
      <c r="U10" s="87"/>
      <c r="V10" s="87"/>
      <c r="W10" s="87"/>
      <c r="X10" s="87"/>
      <c r="Y10" s="87"/>
      <c r="Z10" s="87"/>
    </row>
    <row r="11" spans="1:26" ht="14.25" customHeight="1">
      <c r="A11" s="140"/>
      <c r="B11" s="141"/>
      <c r="C11" s="141"/>
      <c r="D11" s="141"/>
      <c r="E11" s="141"/>
      <c r="F11" s="141"/>
      <c r="G11" s="141"/>
      <c r="H11" s="140"/>
      <c r="I11" s="140"/>
      <c r="J11" s="140"/>
      <c r="K11" s="140"/>
      <c r="L11" s="140"/>
      <c r="M11" s="140"/>
      <c r="N11" s="140"/>
      <c r="O11" s="140"/>
      <c r="P11" s="140"/>
      <c r="Q11" s="140"/>
      <c r="R11" s="140"/>
      <c r="S11" s="140"/>
      <c r="T11" s="140"/>
      <c r="U11" s="140"/>
      <c r="V11" s="140"/>
      <c r="W11" s="140"/>
      <c r="X11" s="140"/>
      <c r="Y11" s="140"/>
      <c r="Z11" s="140"/>
    </row>
    <row r="12" spans="1:26" ht="18" customHeight="1">
      <c r="C12" s="69"/>
      <c r="D12" s="69"/>
      <c r="E12" s="69"/>
      <c r="F12" s="69"/>
      <c r="G12" s="69"/>
      <c r="H12" s="69"/>
      <c r="I12" s="69"/>
      <c r="J12" s="69"/>
      <c r="K12" s="69"/>
      <c r="L12" s="69"/>
      <c r="R12" s="61"/>
    </row>
    <row r="13" spans="1:26" s="234" customFormat="1" ht="14.25" customHeight="1">
      <c r="A13" s="216"/>
      <c r="B13" s="217" t="s">
        <v>1006</v>
      </c>
      <c r="C13" s="217" t="s">
        <v>961</v>
      </c>
      <c r="D13" s="240" t="s">
        <v>962</v>
      </c>
      <c r="E13" s="241" t="s">
        <v>963</v>
      </c>
      <c r="F13" s="217" t="s">
        <v>964</v>
      </c>
      <c r="G13" s="217" t="s">
        <v>965</v>
      </c>
    </row>
    <row r="14" spans="1:26" s="239" customFormat="1" ht="14.25" customHeight="1">
      <c r="A14" s="339" t="s">
        <v>966</v>
      </c>
      <c r="B14" s="339"/>
      <c r="C14" s="185" t="s">
        <v>1664</v>
      </c>
      <c r="D14" s="183"/>
      <c r="E14" s="183"/>
      <c r="F14" s="181"/>
      <c r="G14" s="181"/>
    </row>
    <row r="15" spans="1:26" s="234" customFormat="1" ht="61.5" customHeight="1">
      <c r="B15" s="221" t="s">
        <v>1558</v>
      </c>
      <c r="C15" s="235" t="s">
        <v>1430</v>
      </c>
      <c r="D15" s="207" t="s">
        <v>997</v>
      </c>
      <c r="E15" s="236">
        <f>IF(D15="Sí",1,0)</f>
        <v>0</v>
      </c>
      <c r="F15" s="237"/>
      <c r="G15" s="238"/>
    </row>
    <row r="16" spans="1:26" ht="102" customHeight="1">
      <c r="B16" s="195" t="s">
        <v>1563</v>
      </c>
      <c r="C16" s="176" t="s">
        <v>1665</v>
      </c>
      <c r="D16" s="207" t="s">
        <v>968</v>
      </c>
      <c r="E16" s="147">
        <f>IF(D16="Sí",1,0)</f>
        <v>1</v>
      </c>
      <c r="F16" s="107"/>
    </row>
    <row r="17" spans="1:26" ht="115.5" customHeight="1">
      <c r="A17" s="108"/>
      <c r="B17" s="198" t="s">
        <v>1581</v>
      </c>
      <c r="C17" s="231" t="s">
        <v>1663</v>
      </c>
      <c r="D17" s="211" t="s">
        <v>997</v>
      </c>
      <c r="E17" s="147">
        <f>IF(D17="Sí",1,0)</f>
        <v>0</v>
      </c>
      <c r="F17" s="230" t="s">
        <v>1662</v>
      </c>
      <c r="G17" s="108"/>
    </row>
    <row r="18" spans="1:26" ht="19.5" customHeight="1">
      <c r="A18" s="154"/>
      <c r="B18" s="158"/>
      <c r="C18" s="138"/>
      <c r="E18" s="104"/>
      <c r="F18" s="135"/>
      <c r="G18" s="160"/>
      <c r="H18" s="156"/>
      <c r="I18" s="156"/>
      <c r="J18" s="156"/>
      <c r="K18" s="156"/>
      <c r="L18" s="156"/>
      <c r="M18" s="156"/>
      <c r="N18" s="156"/>
      <c r="O18" s="156"/>
      <c r="P18" s="156"/>
      <c r="Q18" s="156"/>
      <c r="R18" s="156"/>
      <c r="S18" s="156"/>
      <c r="T18" s="156"/>
      <c r="U18" s="156"/>
      <c r="V18" s="156"/>
      <c r="W18" s="156"/>
      <c r="X18" s="156"/>
      <c r="Y18" s="156"/>
      <c r="Z18" s="156"/>
    </row>
    <row r="19" spans="1:26" ht="26.25" customHeight="1">
      <c r="A19" s="102"/>
      <c r="B19" s="145" t="s">
        <v>970</v>
      </c>
      <c r="C19" s="99"/>
      <c r="D19" s="145" t="str">
        <f>IF((SUM(E15:E17)&gt;=1), "Actividad que se ajusta a los Criterios Técnicos de Selección","Actividad que NO se ajusta a los Criterios Técnicos de Selección")</f>
        <v>Actividad que se ajusta a los Criterios Técnicos de Selección</v>
      </c>
      <c r="E19" s="100"/>
      <c r="F19" s="101"/>
      <c r="G19" s="113"/>
      <c r="H19" s="113"/>
      <c r="I19" s="113"/>
    </row>
    <row r="20" spans="1:26" ht="21.75" customHeight="1">
      <c r="A20" s="102"/>
      <c r="B20" s="145" t="s">
        <v>971</v>
      </c>
      <c r="C20" s="99"/>
      <c r="D20" s="145" t="str">
        <f>IF(AND(E15=0,E16=0,E17=0),"La actividad no puede demostrar, total o parcialmente, la CS al objetivo 1",IF((E15=0),"De transición a la Mitigación al Cambio Climático","Contribución sustancial a la Mitigación del Cambio Climático"))</f>
        <v>De transición a la Mitigación al Cambio Climático</v>
      </c>
      <c r="E20" s="114"/>
      <c r="F20" s="103"/>
      <c r="G20" s="113"/>
      <c r="H20" s="113"/>
      <c r="I20" s="113"/>
    </row>
    <row r="21" spans="1:26" ht="15.75" customHeight="1"/>
    <row r="22" spans="1:26" ht="14.25" customHeight="1"/>
    <row r="23" spans="1:26" ht="14.25" customHeight="1"/>
    <row r="24" spans="1:26" ht="14.25" customHeight="1"/>
    <row r="25" spans="1:26" ht="15.75" customHeight="1"/>
    <row r="26" spans="1:26" ht="15.75" customHeight="1"/>
    <row r="27" spans="1:26" ht="19.5" customHeight="1"/>
    <row r="28" spans="1:26" ht="19.5" customHeight="1"/>
    <row r="29" spans="1:26" ht="14.25" customHeight="1"/>
    <row r="30" spans="1:26" ht="14.25" customHeight="1"/>
    <row r="31" spans="1:26" ht="14.25" customHeight="1"/>
    <row r="32" spans="1: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sheetData>
  <mergeCells count="3">
    <mergeCell ref="B8:I8"/>
    <mergeCell ref="A14:B14"/>
    <mergeCell ref="B7:E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4600-000000000000}">
          <x14:formula1>
            <xm:f>Respuesta!$A$2:$A$4</xm:f>
          </x14:formula1>
          <xm:sqref>D15:D17 H19:H20</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Z1000"/>
  <sheetViews>
    <sheetView showGridLines="0" zoomScale="55" zoomScaleNormal="55" workbookViewId="0">
      <pane ySplit="4" topLeftCell="A5" activePane="bottomLeft" state="frozen"/>
      <selection pane="bottomLeft" activeCell="B16" sqref="B16"/>
    </sheetView>
  </sheetViews>
  <sheetFormatPr baseColWidth="10" defaultColWidth="14.44140625" defaultRowHeight="15" customHeight="1"/>
  <cols>
    <col min="1" max="1" width="6" customWidth="1"/>
    <col min="2" max="2" width="9.44140625" customWidth="1"/>
    <col min="3" max="3" width="79.6640625" customWidth="1"/>
    <col min="4" max="4" width="63.5546875" customWidth="1"/>
    <col min="5" max="5" width="45.554687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1448</v>
      </c>
      <c r="B3" s="80"/>
      <c r="C3" s="81"/>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1449</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18" customHeight="1">
      <c r="B7" s="7" t="s">
        <v>974</v>
      </c>
      <c r="C7" s="7"/>
      <c r="D7" s="7"/>
      <c r="E7" s="7"/>
      <c r="F7" s="7"/>
      <c r="G7" s="7"/>
      <c r="H7" s="7"/>
      <c r="I7" s="7"/>
      <c r="J7" s="7"/>
      <c r="K7" s="7"/>
      <c r="L7" s="7"/>
      <c r="M7" s="7"/>
      <c r="S7" s="61"/>
    </row>
    <row r="8" spans="1:26" ht="16.5" customHeight="1">
      <c r="B8" s="335"/>
      <c r="C8" s="313"/>
      <c r="D8" s="313"/>
      <c r="E8" s="313"/>
      <c r="F8" s="313"/>
      <c r="G8" s="313"/>
      <c r="H8" s="313"/>
      <c r="I8" s="313"/>
      <c r="N8" s="61"/>
    </row>
    <row r="9" spans="1:26" ht="15.75" customHeight="1">
      <c r="B9" s="76"/>
      <c r="C9" s="76"/>
      <c r="D9" s="76"/>
      <c r="E9" s="76"/>
      <c r="F9" s="76"/>
      <c r="G9" s="76"/>
      <c r="H9" s="76"/>
      <c r="I9" s="76"/>
      <c r="J9" s="76"/>
      <c r="K9" s="76"/>
      <c r="L9" s="76"/>
      <c r="M9" s="76"/>
      <c r="S9" s="61"/>
    </row>
    <row r="10" spans="1:26" ht="14.25" customHeight="1">
      <c r="A10" s="87"/>
      <c r="B10" s="88" t="s">
        <v>959</v>
      </c>
      <c r="C10" s="88"/>
      <c r="D10" s="88"/>
      <c r="E10" s="88"/>
      <c r="F10" s="88"/>
      <c r="G10" s="88"/>
      <c r="H10" s="87"/>
      <c r="I10" s="87"/>
      <c r="J10" s="87"/>
      <c r="K10" s="87"/>
      <c r="L10" s="87"/>
      <c r="M10" s="87"/>
      <c r="N10" s="87"/>
      <c r="O10" s="87"/>
      <c r="P10" s="87"/>
      <c r="Q10" s="87"/>
      <c r="R10" s="87"/>
      <c r="S10" s="87"/>
      <c r="T10" s="87"/>
      <c r="U10" s="87"/>
      <c r="V10" s="87"/>
      <c r="W10" s="87"/>
      <c r="X10" s="87"/>
      <c r="Y10" s="87"/>
      <c r="Z10" s="87"/>
    </row>
    <row r="11" spans="1:26" ht="14.25" customHeight="1">
      <c r="A11" s="140"/>
      <c r="B11" s="141"/>
      <c r="C11" s="141"/>
      <c r="D11" s="141"/>
      <c r="E11" s="141"/>
      <c r="F11" s="141"/>
      <c r="G11" s="141"/>
      <c r="H11" s="140"/>
      <c r="I11" s="140"/>
      <c r="J11" s="140"/>
      <c r="K11" s="140"/>
      <c r="L11" s="140"/>
      <c r="M11" s="140"/>
      <c r="N11" s="140"/>
      <c r="O11" s="140"/>
      <c r="P11" s="140"/>
      <c r="Q11" s="140"/>
      <c r="R11" s="140"/>
      <c r="S11" s="140"/>
      <c r="T11" s="140"/>
      <c r="U11" s="140"/>
      <c r="V11" s="140"/>
      <c r="W11" s="140"/>
      <c r="X11" s="140"/>
      <c r="Y11" s="140"/>
      <c r="Z11" s="140"/>
    </row>
    <row r="12" spans="1:26" ht="18" customHeight="1">
      <c r="C12" s="69"/>
      <c r="D12" s="69"/>
      <c r="E12" s="69"/>
      <c r="F12" s="69"/>
      <c r="G12" s="69"/>
      <c r="H12" s="69"/>
      <c r="I12" s="69"/>
      <c r="J12" s="69"/>
      <c r="K12" s="69"/>
      <c r="L12" s="69"/>
      <c r="R12" s="61"/>
    </row>
    <row r="13" spans="1:26" ht="14.25" customHeight="1">
      <c r="A13" s="87"/>
      <c r="B13" s="88" t="s">
        <v>1006</v>
      </c>
      <c r="C13" s="88" t="s">
        <v>961</v>
      </c>
      <c r="D13" s="90" t="s">
        <v>962</v>
      </c>
      <c r="E13" s="91" t="s">
        <v>963</v>
      </c>
      <c r="F13" s="88" t="s">
        <v>964</v>
      </c>
      <c r="G13" s="88" t="s">
        <v>965</v>
      </c>
      <c r="H13" s="87"/>
      <c r="I13" s="87"/>
      <c r="J13" s="87"/>
      <c r="K13" s="87"/>
      <c r="L13" s="87"/>
      <c r="M13" s="87"/>
      <c r="N13" s="87"/>
      <c r="O13" s="87"/>
      <c r="P13" s="87"/>
      <c r="Q13" s="87"/>
      <c r="R13" s="87"/>
      <c r="S13" s="87"/>
      <c r="T13" s="87"/>
      <c r="U13" s="87"/>
      <c r="V13" s="87"/>
      <c r="W13" s="87"/>
      <c r="X13" s="87"/>
      <c r="Y13" s="87"/>
      <c r="Z13" s="87"/>
    </row>
    <row r="14" spans="1:26" ht="86.25" customHeight="1">
      <c r="B14" s="69" t="s">
        <v>966</v>
      </c>
      <c r="C14" s="73" t="s">
        <v>1450</v>
      </c>
      <c r="D14" s="207" t="s">
        <v>968</v>
      </c>
      <c r="E14" s="104">
        <f>IF(D14="Sí",1,0)</f>
        <v>1</v>
      </c>
      <c r="F14" s="107"/>
    </row>
    <row r="15" spans="1:26" ht="34.5" customHeight="1">
      <c r="A15" s="108"/>
      <c r="B15" s="213" t="s">
        <v>1010</v>
      </c>
      <c r="C15" s="110" t="s">
        <v>1451</v>
      </c>
      <c r="D15" s="211" t="s">
        <v>997</v>
      </c>
      <c r="E15" s="124">
        <f>IF(D15="No",1,0)</f>
        <v>1</v>
      </c>
      <c r="F15" s="115"/>
      <c r="G15" s="108"/>
      <c r="H15" s="108"/>
      <c r="I15" s="108"/>
      <c r="J15" s="108"/>
      <c r="K15" s="108"/>
      <c r="L15" s="108"/>
      <c r="M15" s="108"/>
      <c r="N15" s="108"/>
      <c r="O15" s="108"/>
      <c r="P15" s="108"/>
      <c r="Q15" s="108"/>
      <c r="R15" s="108"/>
      <c r="S15" s="108"/>
      <c r="T15" s="108"/>
      <c r="U15" s="108"/>
      <c r="V15" s="108"/>
      <c r="W15" s="108"/>
      <c r="X15" s="108"/>
      <c r="Y15" s="108"/>
      <c r="Z15" s="108"/>
    </row>
    <row r="16" spans="1:26" ht="19.5" customHeight="1">
      <c r="A16" s="154"/>
      <c r="B16" s="158"/>
      <c r="C16" s="138"/>
      <c r="E16" s="104"/>
      <c r="F16" s="135"/>
      <c r="G16" s="156"/>
      <c r="H16" s="156"/>
      <c r="I16" s="156"/>
      <c r="J16" s="156"/>
      <c r="K16" s="156"/>
      <c r="L16" s="156"/>
      <c r="M16" s="156"/>
      <c r="N16" s="156"/>
      <c r="O16" s="156"/>
      <c r="P16" s="156"/>
      <c r="Q16" s="156"/>
      <c r="R16" s="156"/>
      <c r="S16" s="156"/>
      <c r="T16" s="156"/>
      <c r="U16" s="156"/>
      <c r="V16" s="156"/>
      <c r="W16" s="156"/>
      <c r="X16" s="156"/>
      <c r="Y16" s="156"/>
      <c r="Z16" s="156"/>
    </row>
    <row r="17" spans="1:9" ht="26.25" customHeight="1">
      <c r="A17" s="102"/>
      <c r="B17" s="145" t="s">
        <v>970</v>
      </c>
      <c r="C17" s="99"/>
      <c r="D17" s="145" t="str">
        <f>IF((SUM(E14:E15)=2), "Actividad que se ajusta a los Criterios Técnicos de Selección","Actividad que NO se ajusta a los Criterios Técnicos de Selección")</f>
        <v>Actividad que se ajusta a los Criterios Técnicos de Selección</v>
      </c>
      <c r="E17" s="100"/>
      <c r="F17" s="101"/>
      <c r="G17" s="113"/>
      <c r="H17" s="113"/>
      <c r="I17" s="113"/>
    </row>
    <row r="18" spans="1:9" ht="21.75" customHeight="1">
      <c r="A18" s="102"/>
      <c r="B18" s="145" t="s">
        <v>971</v>
      </c>
      <c r="C18" s="99"/>
      <c r="D18" s="145" t="str">
        <f>IF((D17="Actividad que se ajusta a los Criterios Técnicos de Selección"),"De transición a la Mitigación del Cambio Climático","La actividad no puede demostrar, total o parcialmente, la CS al objetivo 1")</f>
        <v>De transición a la Mitigación del Cambio Climático</v>
      </c>
      <c r="E18" s="114"/>
      <c r="F18" s="103"/>
      <c r="G18" s="113"/>
      <c r="H18" s="113"/>
      <c r="I18" s="113"/>
    </row>
    <row r="19" spans="1:9" ht="15.75" customHeight="1"/>
    <row r="20" spans="1:9" ht="15.75" customHeight="1"/>
    <row r="21" spans="1:9" ht="19.5" customHeight="1"/>
    <row r="22" spans="1:9" ht="19.5" customHeight="1"/>
    <row r="23" spans="1:9" ht="14.25" customHeight="1"/>
    <row r="24" spans="1:9" ht="14.25" customHeight="1"/>
    <row r="25" spans="1:9" ht="14.25" customHeight="1"/>
    <row r="26" spans="1:9" ht="14.25" customHeight="1"/>
    <row r="27" spans="1:9" ht="14.25" customHeight="1"/>
    <row r="28" spans="1:9" ht="14.25" customHeight="1"/>
    <row r="29" spans="1:9" ht="14.25" customHeight="1"/>
    <row r="30" spans="1:9" ht="14.25" customHeight="1"/>
    <row r="31" spans="1:9" ht="14.25" customHeight="1"/>
    <row r="32" spans="1:9"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8:I8"/>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4700-000000000000}">
          <x14:formula1>
            <xm:f>Respuesta!$A$2:$A$4</xm:f>
          </x14:formula1>
          <xm:sqref>D14:D15 H17:H18</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Z1000"/>
  <sheetViews>
    <sheetView showGridLines="0" zoomScale="55" zoomScaleNormal="55" workbookViewId="0">
      <pane ySplit="4" topLeftCell="A5" activePane="bottomLeft" state="frozen"/>
      <selection pane="bottomLeft" activeCell="D18" sqref="D18"/>
    </sheetView>
  </sheetViews>
  <sheetFormatPr baseColWidth="10" defaultColWidth="14.44140625" defaultRowHeight="15" customHeight="1"/>
  <cols>
    <col min="1" max="1" width="6" customWidth="1"/>
    <col min="2" max="2" width="9.44140625" customWidth="1"/>
    <col min="3" max="3" width="79.6640625" customWidth="1"/>
    <col min="4" max="4" width="63.5546875" customWidth="1"/>
    <col min="5" max="5" width="45.554687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1452</v>
      </c>
      <c r="B3" s="80"/>
      <c r="C3" s="81"/>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1453</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18" customHeight="1">
      <c r="B7" s="7" t="s">
        <v>974</v>
      </c>
      <c r="C7" s="7"/>
      <c r="D7" s="7"/>
      <c r="E7" s="7"/>
      <c r="F7" s="7"/>
      <c r="G7" s="7"/>
      <c r="H7" s="7"/>
      <c r="I7" s="7"/>
      <c r="J7" s="7"/>
      <c r="K7" s="7"/>
      <c r="L7" s="7"/>
      <c r="M7" s="7"/>
      <c r="S7" s="61"/>
    </row>
    <row r="8" spans="1:26" ht="16.5" customHeight="1">
      <c r="B8" s="335"/>
      <c r="C8" s="313"/>
      <c r="D8" s="313"/>
      <c r="E8" s="313"/>
      <c r="F8" s="313"/>
      <c r="G8" s="313"/>
      <c r="H8" s="313"/>
      <c r="I8" s="313"/>
      <c r="N8" s="61"/>
    </row>
    <row r="9" spans="1:26" ht="16.5" customHeight="1">
      <c r="B9" s="76"/>
      <c r="C9" s="76"/>
      <c r="D9" s="76"/>
      <c r="E9" s="76"/>
      <c r="F9" s="76"/>
      <c r="G9" s="76"/>
      <c r="H9" s="76"/>
      <c r="I9" s="76"/>
      <c r="J9" s="76"/>
      <c r="K9" s="76"/>
      <c r="L9" s="76"/>
      <c r="M9" s="76"/>
      <c r="S9" s="61"/>
    </row>
    <row r="10" spans="1:26" ht="14.25" customHeight="1">
      <c r="A10" s="87"/>
      <c r="B10" s="88" t="s">
        <v>959</v>
      </c>
      <c r="C10" s="88"/>
      <c r="D10" s="88"/>
      <c r="E10" s="88"/>
      <c r="F10" s="88"/>
      <c r="G10" s="88"/>
      <c r="H10" s="87"/>
      <c r="I10" s="87"/>
      <c r="J10" s="87"/>
      <c r="K10" s="87"/>
      <c r="L10" s="87"/>
      <c r="M10" s="87"/>
      <c r="N10" s="87"/>
      <c r="O10" s="87"/>
      <c r="P10" s="87"/>
      <c r="Q10" s="87"/>
      <c r="R10" s="87"/>
      <c r="S10" s="87"/>
      <c r="T10" s="87"/>
      <c r="U10" s="87"/>
      <c r="V10" s="87"/>
      <c r="W10" s="87"/>
      <c r="X10" s="87"/>
      <c r="Y10" s="87"/>
      <c r="Z10" s="87"/>
    </row>
    <row r="11" spans="1:26" ht="14.25" customHeight="1">
      <c r="A11" s="140"/>
      <c r="B11" s="141"/>
      <c r="C11" s="141"/>
      <c r="D11" s="141"/>
      <c r="E11" s="141"/>
      <c r="F11" s="141"/>
      <c r="G11" s="141"/>
      <c r="H11" s="140"/>
      <c r="I11" s="140"/>
      <c r="J11" s="140"/>
      <c r="K11" s="140"/>
      <c r="L11" s="140"/>
      <c r="M11" s="140"/>
      <c r="N11" s="140"/>
      <c r="O11" s="140"/>
      <c r="P11" s="140"/>
      <c r="Q11" s="140"/>
      <c r="R11" s="140"/>
      <c r="S11" s="140"/>
      <c r="T11" s="140"/>
      <c r="U11" s="140"/>
      <c r="V11" s="140"/>
      <c r="W11" s="140"/>
      <c r="X11" s="140"/>
      <c r="Y11" s="140"/>
      <c r="Z11" s="140"/>
    </row>
    <row r="12" spans="1:26" ht="18" customHeight="1">
      <c r="C12" s="69"/>
      <c r="D12" s="69"/>
      <c r="E12" s="69"/>
      <c r="F12" s="69"/>
      <c r="G12" s="69"/>
      <c r="H12" s="69"/>
      <c r="I12" s="69"/>
      <c r="J12" s="69"/>
      <c r="K12" s="69"/>
      <c r="L12" s="69"/>
      <c r="M12" s="69"/>
      <c r="S12" s="61"/>
    </row>
    <row r="13" spans="1:26" ht="14.25" customHeight="1">
      <c r="A13" s="87"/>
      <c r="B13" s="88" t="s">
        <v>1006</v>
      </c>
      <c r="C13" s="88" t="s">
        <v>961</v>
      </c>
      <c r="D13" s="90" t="s">
        <v>962</v>
      </c>
      <c r="E13" s="91" t="s">
        <v>963</v>
      </c>
      <c r="F13" s="88" t="s">
        <v>964</v>
      </c>
      <c r="G13" s="88" t="s">
        <v>965</v>
      </c>
      <c r="H13" s="87"/>
      <c r="I13" s="87"/>
      <c r="J13" s="87"/>
      <c r="K13" s="87"/>
      <c r="L13" s="87"/>
      <c r="M13" s="87"/>
      <c r="N13" s="87"/>
      <c r="O13" s="87"/>
      <c r="P13" s="87"/>
      <c r="Q13" s="87"/>
      <c r="R13" s="87"/>
      <c r="S13" s="87"/>
      <c r="T13" s="87"/>
      <c r="U13" s="87"/>
      <c r="V13" s="87"/>
      <c r="W13" s="87"/>
      <c r="X13" s="87"/>
      <c r="Y13" s="87"/>
      <c r="Z13" s="87"/>
    </row>
    <row r="14" spans="1:26" ht="115.5" customHeight="1">
      <c r="A14" s="92"/>
      <c r="B14" s="93" t="s">
        <v>966</v>
      </c>
      <c r="C14" s="94" t="s">
        <v>1454</v>
      </c>
      <c r="D14" s="209" t="s">
        <v>968</v>
      </c>
      <c r="E14" s="95">
        <f>IF(D14="Sí",1,0)</f>
        <v>1</v>
      </c>
      <c r="F14" s="96"/>
      <c r="G14" s="92"/>
      <c r="H14" s="92"/>
      <c r="I14" s="92"/>
      <c r="J14" s="92"/>
      <c r="K14" s="92"/>
      <c r="L14" s="92"/>
      <c r="M14" s="92"/>
      <c r="N14" s="92"/>
      <c r="O14" s="92"/>
      <c r="P14" s="92"/>
      <c r="Q14" s="92"/>
      <c r="R14" s="92"/>
      <c r="S14" s="92"/>
      <c r="T14" s="92"/>
      <c r="U14" s="92"/>
      <c r="V14" s="92"/>
      <c r="W14" s="92"/>
      <c r="X14" s="92"/>
      <c r="Y14" s="92"/>
      <c r="Z14" s="92"/>
    </row>
    <row r="15" spans="1:26" ht="19.5" customHeight="1">
      <c r="A15" s="154"/>
      <c r="B15" s="158"/>
      <c r="C15" s="138"/>
      <c r="E15" s="104"/>
      <c r="F15" s="135"/>
      <c r="G15" s="160"/>
      <c r="H15" s="156"/>
      <c r="I15" s="156"/>
      <c r="J15" s="156"/>
      <c r="K15" s="156"/>
      <c r="L15" s="156"/>
      <c r="M15" s="156"/>
      <c r="N15" s="156"/>
      <c r="O15" s="156"/>
      <c r="P15" s="156"/>
      <c r="Q15" s="156"/>
      <c r="R15" s="156"/>
      <c r="S15" s="156"/>
      <c r="T15" s="156"/>
      <c r="U15" s="156"/>
      <c r="V15" s="156"/>
      <c r="W15" s="156"/>
      <c r="X15" s="156"/>
      <c r="Y15" s="156"/>
      <c r="Z15" s="156"/>
    </row>
    <row r="16" spans="1:26" ht="26.25" customHeight="1">
      <c r="A16" s="102"/>
      <c r="B16" s="145" t="s">
        <v>970</v>
      </c>
      <c r="C16" s="99"/>
      <c r="D16" s="145" t="str">
        <f>IF((SUM(E14)=1), "Actividad que se ajusta a los Criterios Técnicos de Selección","Actividad que NO se ajusta a los Criterios Técnicos de Selección")</f>
        <v>Actividad que se ajusta a los Criterios Técnicos de Selección</v>
      </c>
      <c r="E16" s="100"/>
      <c r="F16" s="101"/>
      <c r="G16" s="113"/>
      <c r="H16" s="113"/>
      <c r="I16" s="113"/>
    </row>
    <row r="17" spans="1:9" ht="21.75" customHeight="1">
      <c r="A17" s="102"/>
      <c r="B17" s="145" t="s">
        <v>971</v>
      </c>
      <c r="C17" s="99"/>
      <c r="D17" s="145" t="str">
        <f>IF((D16="Actividad que se ajusta a los Criterios Técnicos de Selección"),"Facilitadora de la Mitigación del Cambio Climático","La actividad no puede demostrar, total o parcialmente, la CS al objetivo 1")</f>
        <v>Facilitadora de la Mitigación del Cambio Climático</v>
      </c>
      <c r="E17" s="114"/>
      <c r="F17" s="103"/>
      <c r="G17" s="113"/>
      <c r="H17" s="113"/>
      <c r="I17" s="113"/>
    </row>
    <row r="18" spans="1:9" ht="15.75" customHeight="1"/>
    <row r="19" spans="1:9" ht="15.75" customHeight="1"/>
    <row r="20" spans="1:9" ht="14.25" customHeight="1"/>
    <row r="21" spans="1:9" ht="14.25" customHeight="1"/>
    <row r="22" spans="1:9" ht="14.25" customHeight="1"/>
    <row r="23" spans="1:9" ht="15.75" customHeight="1"/>
    <row r="24" spans="1:9" ht="15.75" customHeight="1"/>
    <row r="25" spans="1:9" ht="19.5" customHeight="1"/>
    <row r="26" spans="1:9" ht="19.5" customHeight="1"/>
    <row r="27" spans="1:9" ht="14.25" customHeight="1"/>
    <row r="28" spans="1:9" ht="14.25" customHeight="1"/>
    <row r="29" spans="1:9" ht="14.25" customHeight="1"/>
    <row r="30" spans="1:9" ht="14.25" customHeight="1"/>
    <row r="31" spans="1:9" ht="14.25" customHeight="1"/>
    <row r="32" spans="1:9"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8:I8"/>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4800-000000000000}">
          <x14:formula1>
            <xm:f>Respuesta!$A$2:$A$4</xm:f>
          </x14:formula1>
          <xm:sqref>D14 H16:H17</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Z1001"/>
  <sheetViews>
    <sheetView showGridLines="0" zoomScale="40" zoomScaleNormal="40" workbookViewId="0">
      <pane ySplit="4" topLeftCell="A5" activePane="bottomLeft" state="frozen"/>
      <selection pane="bottomLeft" activeCell="B7" sqref="B7:E7"/>
    </sheetView>
  </sheetViews>
  <sheetFormatPr baseColWidth="10" defaultColWidth="14.44140625" defaultRowHeight="15" customHeight="1"/>
  <cols>
    <col min="1" max="1" width="6" customWidth="1"/>
    <col min="2" max="2" width="5.109375" customWidth="1"/>
    <col min="3" max="3" width="62" customWidth="1"/>
    <col min="4" max="4" width="82.6640625" customWidth="1"/>
    <col min="5" max="5" width="66.664062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25.2" customHeight="1">
      <c r="A3" s="80" t="s">
        <v>1455</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1456</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37.950000000000003" customHeight="1">
      <c r="B7" s="320" t="s">
        <v>1701</v>
      </c>
      <c r="C7" s="320"/>
      <c r="D7" s="320"/>
      <c r="E7" s="320"/>
      <c r="F7" s="7"/>
      <c r="G7" s="7"/>
      <c r="H7" s="7"/>
      <c r="I7" s="7"/>
      <c r="J7" s="7"/>
      <c r="K7" s="7"/>
      <c r="L7" s="7"/>
      <c r="M7" s="7"/>
      <c r="S7" s="61"/>
    </row>
    <row r="8" spans="1:26" ht="16.5" customHeight="1">
      <c r="B8" s="332"/>
      <c r="C8" s="313"/>
      <c r="D8" s="313"/>
      <c r="E8" s="313"/>
      <c r="F8" s="313"/>
      <c r="G8" s="313"/>
      <c r="H8" s="313"/>
      <c r="I8" s="313"/>
      <c r="N8" s="61"/>
    </row>
    <row r="9" spans="1:26" ht="15.75" customHeight="1">
      <c r="B9" s="76"/>
      <c r="C9" s="76"/>
      <c r="D9" s="76"/>
      <c r="E9" s="76"/>
      <c r="F9" s="76"/>
      <c r="G9" s="76"/>
      <c r="H9" s="76"/>
      <c r="I9" s="76"/>
      <c r="J9" s="76"/>
      <c r="K9" s="76"/>
      <c r="L9" s="76"/>
      <c r="M9" s="76"/>
      <c r="S9" s="61"/>
    </row>
    <row r="10" spans="1:26" ht="14.25" customHeight="1">
      <c r="A10" s="87"/>
      <c r="B10" s="88" t="s">
        <v>959</v>
      </c>
      <c r="C10" s="88"/>
      <c r="D10" s="88"/>
      <c r="E10" s="88"/>
      <c r="F10" s="88"/>
      <c r="G10" s="88"/>
      <c r="H10" s="87"/>
      <c r="I10" s="87"/>
      <c r="J10" s="87"/>
      <c r="K10" s="87"/>
      <c r="L10" s="87"/>
      <c r="M10" s="87"/>
      <c r="N10" s="87"/>
      <c r="O10" s="87"/>
      <c r="P10" s="87"/>
      <c r="Q10" s="87"/>
      <c r="R10" s="87"/>
      <c r="S10" s="87"/>
      <c r="T10" s="87"/>
      <c r="U10" s="87"/>
      <c r="V10" s="87"/>
      <c r="W10" s="87"/>
      <c r="X10" s="87"/>
      <c r="Y10" s="87"/>
      <c r="Z10" s="87"/>
    </row>
    <row r="11" spans="1:26" ht="18" customHeight="1">
      <c r="C11" s="69"/>
      <c r="D11" s="69"/>
      <c r="E11" s="69"/>
      <c r="F11" s="69"/>
      <c r="G11" s="69"/>
      <c r="H11" s="69"/>
      <c r="I11" s="69"/>
      <c r="J11" s="69"/>
      <c r="K11" s="69"/>
      <c r="L11" s="69"/>
      <c r="M11" s="69"/>
      <c r="S11" s="61"/>
    </row>
    <row r="12" spans="1:26" ht="18" customHeight="1">
      <c r="C12" s="69"/>
      <c r="D12" s="69"/>
      <c r="E12" s="69"/>
      <c r="F12" s="69"/>
      <c r="G12" s="69"/>
      <c r="H12" s="69"/>
      <c r="I12" s="69"/>
      <c r="J12" s="69"/>
      <c r="K12" s="69"/>
      <c r="L12" s="69"/>
      <c r="M12" s="69"/>
      <c r="S12" s="61"/>
    </row>
    <row r="13" spans="1:26" ht="14.25" customHeight="1">
      <c r="A13" s="340" t="s">
        <v>1006</v>
      </c>
      <c r="B13" s="340"/>
      <c r="C13" s="88" t="s">
        <v>961</v>
      </c>
      <c r="D13" s="90" t="s">
        <v>962</v>
      </c>
      <c r="E13" s="91" t="s">
        <v>963</v>
      </c>
      <c r="F13" s="88" t="s">
        <v>964</v>
      </c>
      <c r="G13" s="88" t="s">
        <v>1366</v>
      </c>
      <c r="H13" s="88" t="s">
        <v>965</v>
      </c>
      <c r="I13" s="88" t="s">
        <v>21</v>
      </c>
      <c r="J13" s="87"/>
      <c r="K13" s="87"/>
      <c r="L13" s="87"/>
      <c r="M13" s="87"/>
      <c r="N13" s="87"/>
      <c r="O13" s="87"/>
      <c r="P13" s="87"/>
      <c r="Q13" s="87"/>
      <c r="R13" s="87"/>
      <c r="S13" s="87"/>
      <c r="T13" s="87"/>
      <c r="U13" s="87"/>
      <c r="V13" s="87"/>
      <c r="W13" s="87"/>
      <c r="X13" s="87"/>
      <c r="Y13" s="87"/>
      <c r="Z13" s="87"/>
    </row>
    <row r="14" spans="1:26" s="184" customFormat="1" ht="14.4">
      <c r="A14" s="328" t="s">
        <v>1565</v>
      </c>
      <c r="B14" s="328"/>
      <c r="C14" s="185" t="s">
        <v>1559</v>
      </c>
      <c r="D14" s="182"/>
      <c r="E14" s="183"/>
      <c r="F14" s="181"/>
      <c r="G14" s="181"/>
      <c r="H14" s="181"/>
      <c r="I14" s="181"/>
      <c r="J14" s="180"/>
      <c r="K14" s="180"/>
      <c r="L14" s="180"/>
      <c r="M14" s="180"/>
      <c r="N14" s="180"/>
      <c r="O14" s="180"/>
      <c r="P14" s="180"/>
      <c r="Q14" s="180"/>
      <c r="R14" s="180"/>
      <c r="S14" s="180"/>
      <c r="T14" s="180"/>
      <c r="U14" s="180"/>
      <c r="V14" s="180"/>
      <c r="W14" s="180"/>
      <c r="X14" s="180"/>
      <c r="Y14" s="180"/>
      <c r="Z14" s="180"/>
    </row>
    <row r="15" spans="1:26" ht="45" customHeight="1">
      <c r="B15" s="195" t="s">
        <v>1560</v>
      </c>
      <c r="C15" s="188" t="s">
        <v>1569</v>
      </c>
      <c r="D15" s="207" t="s">
        <v>997</v>
      </c>
      <c r="E15" s="189">
        <f>IF(D15="Sí",(1/3),0)</f>
        <v>0</v>
      </c>
      <c r="F15" s="190" t="s">
        <v>1568</v>
      </c>
      <c r="G15" s="7"/>
      <c r="H15" s="7"/>
      <c r="I15" s="7"/>
    </row>
    <row r="16" spans="1:26" ht="102.45" customHeight="1">
      <c r="B16" s="195" t="s">
        <v>1561</v>
      </c>
      <c r="C16" s="188" t="s">
        <v>1570</v>
      </c>
      <c r="D16" s="207" t="s">
        <v>997</v>
      </c>
      <c r="E16" s="189">
        <f>IF(D16="Sí",(1/3),0)</f>
        <v>0</v>
      </c>
      <c r="F16" s="190" t="s">
        <v>1571</v>
      </c>
      <c r="G16" s="7"/>
      <c r="H16" s="7"/>
      <c r="I16" s="7"/>
    </row>
    <row r="17" spans="1:26" ht="86.4">
      <c r="B17" s="195" t="s">
        <v>1562</v>
      </c>
      <c r="C17" s="188" t="s">
        <v>1572</v>
      </c>
      <c r="D17" s="207" t="s">
        <v>997</v>
      </c>
      <c r="E17" s="189">
        <f>IF(D17="Sí",(1/3),0)</f>
        <v>0</v>
      </c>
      <c r="F17" s="169" t="s">
        <v>1573</v>
      </c>
      <c r="G17" s="7"/>
      <c r="H17" s="7"/>
      <c r="I17" s="7"/>
    </row>
    <row r="18" spans="1:26" ht="63" customHeight="1">
      <c r="A18" s="341" t="s">
        <v>1566</v>
      </c>
      <c r="B18" s="341"/>
      <c r="C18" s="61" t="s">
        <v>1457</v>
      </c>
      <c r="D18" s="207" t="s">
        <v>997</v>
      </c>
      <c r="E18" s="191">
        <f>IF(D18="Sí",1,0)</f>
        <v>0</v>
      </c>
      <c r="F18" s="7"/>
      <c r="G18" s="7"/>
      <c r="H18" s="7"/>
      <c r="I18" s="7"/>
    </row>
    <row r="19" spans="1:26" ht="40.5" customHeight="1">
      <c r="A19" s="341" t="s">
        <v>1567</v>
      </c>
      <c r="B19" s="341"/>
      <c r="C19" s="61" t="s">
        <v>1458</v>
      </c>
      <c r="D19" s="207" t="s">
        <v>968</v>
      </c>
      <c r="E19" s="104">
        <f>IF(D19="Sí",1,0)</f>
        <v>1</v>
      </c>
      <c r="F19" s="7"/>
      <c r="G19" s="7"/>
      <c r="H19" s="7"/>
      <c r="I19" s="7"/>
    </row>
    <row r="20" spans="1:26" ht="31.2" customHeight="1">
      <c r="A20" s="325">
        <v>2</v>
      </c>
      <c r="B20" s="325"/>
      <c r="C20" s="110" t="s">
        <v>1445</v>
      </c>
      <c r="D20" s="211" t="s">
        <v>997</v>
      </c>
      <c r="E20" s="124">
        <f>IF(D20="No",1,0)</f>
        <v>1</v>
      </c>
      <c r="F20" s="115"/>
      <c r="G20" s="108"/>
      <c r="H20" s="108"/>
      <c r="I20" s="108"/>
      <c r="J20" s="108"/>
      <c r="K20" s="108"/>
      <c r="L20" s="108"/>
      <c r="M20" s="108"/>
      <c r="N20" s="108"/>
      <c r="O20" s="108"/>
      <c r="P20" s="108"/>
      <c r="Q20" s="108"/>
      <c r="R20" s="108"/>
      <c r="S20" s="108"/>
      <c r="T20" s="108"/>
      <c r="U20" s="108"/>
      <c r="V20" s="108"/>
      <c r="W20" s="108"/>
      <c r="X20" s="108"/>
      <c r="Y20" s="108"/>
      <c r="Z20" s="108"/>
    </row>
    <row r="21" spans="1:26" ht="19.5" customHeight="1">
      <c r="A21" s="154"/>
      <c r="B21" s="158"/>
      <c r="C21" s="138"/>
      <c r="E21" s="104"/>
      <c r="F21" s="135"/>
      <c r="G21" s="160"/>
      <c r="H21" s="156"/>
      <c r="I21" s="156"/>
      <c r="J21" s="156"/>
      <c r="K21" s="156"/>
      <c r="L21" s="156"/>
      <c r="M21" s="156"/>
      <c r="N21" s="156"/>
      <c r="O21" s="156"/>
      <c r="P21" s="156"/>
      <c r="Q21" s="156"/>
      <c r="R21" s="156"/>
      <c r="S21" s="156"/>
      <c r="T21" s="156"/>
      <c r="U21" s="156"/>
      <c r="V21" s="156"/>
      <c r="W21" s="156"/>
      <c r="X21" s="156"/>
      <c r="Y21" s="156"/>
      <c r="Z21" s="156"/>
    </row>
    <row r="22" spans="1:26" ht="26.25" customHeight="1">
      <c r="A22" s="102"/>
      <c r="B22" s="145" t="s">
        <v>970</v>
      </c>
      <c r="C22" s="99"/>
      <c r="D22" s="145" t="str">
        <f>IF((SUM(E14:E20)&gt;=2), "Actividad que se ajusta a los Criterios Técnicos de Selección","Actividad que NO se ajusta a los Criterios Técnicos de Selección")</f>
        <v>Actividad que se ajusta a los Criterios Técnicos de Selección</v>
      </c>
      <c r="E22" s="100"/>
      <c r="F22" s="101"/>
      <c r="G22" s="113"/>
      <c r="H22" s="113"/>
      <c r="I22" s="113"/>
    </row>
    <row r="23" spans="1:26" ht="21.75" customHeight="1">
      <c r="A23" s="102"/>
      <c r="B23" s="145" t="s">
        <v>971</v>
      </c>
      <c r="C23" s="99"/>
      <c r="D23" s="145" t="str">
        <f>IF((D22="Actividad que se ajusta a los Criterios Técnicos de Selección"),"Facilitadora de la Mitigación del Cambio Climático","La actividad no puede demostrar, total o parcialmente, la CS al objetivo 1")</f>
        <v>Facilitadora de la Mitigación del Cambio Climático</v>
      </c>
      <c r="E23" s="114"/>
      <c r="F23" s="103"/>
      <c r="G23" s="113"/>
      <c r="H23" s="113"/>
      <c r="I23" s="113"/>
    </row>
    <row r="24" spans="1:26" ht="15.75" customHeight="1"/>
    <row r="25" spans="1:26" ht="15.75" customHeight="1"/>
    <row r="26" spans="1:26" ht="19.5" customHeight="1"/>
    <row r="27" spans="1:26" ht="19.5" customHeight="1"/>
    <row r="28" spans="1:26" ht="14.25" customHeight="1"/>
    <row r="29" spans="1:26" ht="14.25" customHeight="1"/>
    <row r="30" spans="1:26" ht="14.25" customHeight="1"/>
    <row r="31" spans="1:26" ht="14.25" customHeight="1"/>
    <row r="32" spans="1: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sheetData>
  <mergeCells count="7">
    <mergeCell ref="B7:E7"/>
    <mergeCell ref="A20:B20"/>
    <mergeCell ref="B8:I8"/>
    <mergeCell ref="A13:B13"/>
    <mergeCell ref="A14:B14"/>
    <mergeCell ref="A18:B18"/>
    <mergeCell ref="A19:B19"/>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4900-000000000000}">
          <x14:formula1>
            <xm:f>Respuesta!$A$2:$A$4</xm:f>
          </x14:formula1>
          <xm:sqref>D15:D20 H22:H23</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Z1001"/>
  <sheetViews>
    <sheetView showGridLines="0" zoomScale="40" zoomScaleNormal="40" workbookViewId="0">
      <pane ySplit="4" topLeftCell="A5" activePane="bottomLeft" state="frozen"/>
      <selection pane="bottomLeft" activeCell="B7" sqref="B7:E7"/>
    </sheetView>
  </sheetViews>
  <sheetFormatPr baseColWidth="10" defaultColWidth="14.44140625" defaultRowHeight="15" customHeight="1"/>
  <cols>
    <col min="1" max="1" width="6" customWidth="1"/>
    <col min="2" max="2" width="2.6640625" customWidth="1"/>
    <col min="3" max="3" width="79.6640625" customWidth="1"/>
    <col min="4" max="4" width="84.44140625" customWidth="1"/>
    <col min="5" max="5" width="46.3320312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1459</v>
      </c>
      <c r="B3" s="80"/>
      <c r="C3" s="81"/>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1460</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39.450000000000003" customHeight="1">
      <c r="B7" s="320" t="s">
        <v>1701</v>
      </c>
      <c r="C7" s="320"/>
      <c r="D7" s="320"/>
      <c r="E7" s="320"/>
      <c r="F7" s="7"/>
      <c r="G7" s="7"/>
      <c r="H7" s="7"/>
      <c r="I7" s="7"/>
      <c r="J7" s="7"/>
      <c r="K7" s="7"/>
      <c r="L7" s="7"/>
      <c r="M7" s="7"/>
      <c r="S7" s="61"/>
    </row>
    <row r="8" spans="1:26" ht="16.5" customHeight="1">
      <c r="B8" s="332"/>
      <c r="C8" s="313"/>
      <c r="D8" s="313"/>
      <c r="E8" s="313"/>
      <c r="F8" s="313"/>
      <c r="G8" s="313"/>
      <c r="H8" s="313"/>
      <c r="I8" s="313"/>
      <c r="N8" s="61"/>
    </row>
    <row r="9" spans="1:26" ht="13.5" customHeight="1">
      <c r="B9" s="76"/>
      <c r="C9" s="76"/>
      <c r="D9" s="76"/>
      <c r="E9" s="76"/>
      <c r="F9" s="76"/>
      <c r="G9" s="76"/>
      <c r="H9" s="76"/>
      <c r="I9" s="76"/>
      <c r="J9" s="76"/>
      <c r="K9" s="76"/>
      <c r="L9" s="76"/>
      <c r="M9" s="76"/>
      <c r="S9" s="61"/>
    </row>
    <row r="10" spans="1:26" ht="14.25" customHeight="1">
      <c r="A10" s="87"/>
      <c r="B10" s="88" t="s">
        <v>959</v>
      </c>
      <c r="C10" s="88"/>
      <c r="D10" s="88"/>
      <c r="E10" s="88"/>
      <c r="F10" s="88"/>
      <c r="G10" s="88"/>
      <c r="H10" s="87"/>
      <c r="I10" s="87"/>
      <c r="J10" s="87"/>
      <c r="K10" s="87"/>
      <c r="L10" s="87"/>
      <c r="M10" s="87"/>
      <c r="N10" s="87"/>
      <c r="O10" s="87"/>
      <c r="P10" s="87"/>
      <c r="Q10" s="87"/>
      <c r="R10" s="87"/>
      <c r="S10" s="87"/>
      <c r="T10" s="87"/>
      <c r="U10" s="87"/>
      <c r="V10" s="87"/>
      <c r="W10" s="87"/>
      <c r="X10" s="87"/>
      <c r="Y10" s="87"/>
      <c r="Z10" s="87"/>
    </row>
    <row r="11" spans="1:26" ht="18" customHeight="1">
      <c r="C11" s="69"/>
      <c r="D11" s="69"/>
      <c r="E11" s="69"/>
      <c r="F11" s="69"/>
      <c r="G11" s="69"/>
      <c r="H11" s="69"/>
      <c r="I11" s="69"/>
      <c r="J11" s="69"/>
      <c r="K11" s="69"/>
      <c r="L11" s="69"/>
      <c r="M11" s="69"/>
      <c r="S11" s="61"/>
    </row>
    <row r="12" spans="1:26" ht="18" customHeight="1">
      <c r="C12" s="69"/>
      <c r="D12" s="69"/>
      <c r="E12" s="69"/>
      <c r="F12" s="69"/>
      <c r="G12" s="69"/>
      <c r="H12" s="69"/>
      <c r="I12" s="69"/>
      <c r="J12" s="69"/>
      <c r="K12" s="69"/>
      <c r="L12" s="69"/>
      <c r="M12" s="69"/>
      <c r="S12" s="61"/>
    </row>
    <row r="13" spans="1:26" ht="14.25" customHeight="1">
      <c r="A13" s="87"/>
      <c r="B13" s="88" t="s">
        <v>1006</v>
      </c>
      <c r="C13" s="88" t="s">
        <v>961</v>
      </c>
      <c r="D13" s="90" t="s">
        <v>962</v>
      </c>
      <c r="E13" s="91" t="s">
        <v>963</v>
      </c>
      <c r="F13" s="88" t="s">
        <v>964</v>
      </c>
      <c r="G13" s="88" t="s">
        <v>1366</v>
      </c>
      <c r="H13" s="88" t="s">
        <v>965</v>
      </c>
      <c r="I13" s="88" t="s">
        <v>21</v>
      </c>
      <c r="J13" s="87"/>
      <c r="K13" s="87"/>
      <c r="L13" s="87"/>
      <c r="M13" s="87"/>
      <c r="N13" s="87"/>
      <c r="O13" s="87"/>
      <c r="P13" s="87"/>
      <c r="Q13" s="87"/>
      <c r="R13" s="87"/>
      <c r="S13" s="87"/>
      <c r="T13" s="87"/>
      <c r="U13" s="87"/>
      <c r="V13" s="87"/>
      <c r="W13" s="87"/>
      <c r="X13" s="87"/>
      <c r="Y13" s="87"/>
      <c r="Z13" s="87"/>
    </row>
    <row r="14" spans="1:26" s="184" customFormat="1" ht="14.25" customHeight="1">
      <c r="A14" s="328" t="s">
        <v>966</v>
      </c>
      <c r="B14" s="328"/>
      <c r="C14" s="185" t="s">
        <v>1664</v>
      </c>
      <c r="D14" s="182"/>
      <c r="E14" s="183"/>
      <c r="F14" s="181"/>
      <c r="G14" s="181"/>
      <c r="H14" s="181"/>
      <c r="I14" s="181"/>
      <c r="J14" s="180"/>
      <c r="K14" s="180"/>
      <c r="L14" s="180"/>
      <c r="M14" s="180"/>
      <c r="N14" s="180"/>
      <c r="O14" s="180"/>
      <c r="P14" s="180"/>
      <c r="Q14" s="180"/>
      <c r="R14" s="180"/>
      <c r="S14" s="180"/>
      <c r="T14" s="180"/>
      <c r="U14" s="180"/>
      <c r="V14" s="180"/>
      <c r="W14" s="180"/>
      <c r="X14" s="180"/>
      <c r="Y14" s="180"/>
      <c r="Z14" s="180"/>
    </row>
    <row r="15" spans="1:26" ht="40.5" customHeight="1">
      <c r="B15" s="195" t="s">
        <v>1558</v>
      </c>
      <c r="C15" s="61" t="s">
        <v>1461</v>
      </c>
      <c r="D15" s="207" t="s">
        <v>997</v>
      </c>
      <c r="E15" s="189">
        <f>IF(D15="Sí",(1/3),0)</f>
        <v>0</v>
      </c>
      <c r="F15" s="7"/>
      <c r="G15" s="7"/>
      <c r="H15" s="7"/>
      <c r="I15" s="7"/>
    </row>
    <row r="16" spans="1:26" ht="14.25" customHeight="1">
      <c r="B16" s="195" t="s">
        <v>1563</v>
      </c>
      <c r="C16" s="61" t="s">
        <v>1457</v>
      </c>
      <c r="D16" s="207" t="s">
        <v>997</v>
      </c>
      <c r="E16" s="189">
        <f t="shared" ref="E16:E17" si="0">IF(D16="Sí",(1/3),0)</f>
        <v>0</v>
      </c>
      <c r="F16" s="7"/>
      <c r="G16" s="7"/>
      <c r="H16" s="7"/>
      <c r="I16" s="7"/>
    </row>
    <row r="17" spans="1:26" ht="14.25" customHeight="1">
      <c r="B17" s="195" t="s">
        <v>1581</v>
      </c>
      <c r="C17" s="61" t="s">
        <v>1462</v>
      </c>
      <c r="D17" s="207" t="s">
        <v>968</v>
      </c>
      <c r="E17" s="189">
        <f t="shared" si="0"/>
        <v>0.33333333333333331</v>
      </c>
      <c r="F17" s="7"/>
      <c r="G17" s="7"/>
      <c r="H17" s="7"/>
      <c r="I17" s="7"/>
    </row>
    <row r="18" spans="1:26" ht="14.4">
      <c r="A18" s="329" t="s">
        <v>1010</v>
      </c>
      <c r="B18" s="329"/>
      <c r="C18" s="110" t="s">
        <v>1445</v>
      </c>
      <c r="D18" s="211" t="s">
        <v>997</v>
      </c>
      <c r="E18" s="111">
        <v>1</v>
      </c>
      <c r="F18" s="115"/>
      <c r="G18" s="108"/>
      <c r="H18" s="108"/>
      <c r="I18" s="108"/>
      <c r="J18" s="108"/>
      <c r="K18" s="108"/>
      <c r="L18" s="108"/>
      <c r="M18" s="108"/>
      <c r="N18" s="108"/>
      <c r="O18" s="108"/>
      <c r="P18" s="108"/>
      <c r="Q18" s="108"/>
      <c r="R18" s="108"/>
      <c r="S18" s="108"/>
      <c r="T18" s="108"/>
      <c r="U18" s="108"/>
      <c r="V18" s="108"/>
      <c r="W18" s="108"/>
      <c r="X18" s="108"/>
      <c r="Y18" s="108"/>
      <c r="Z18" s="108"/>
    </row>
    <row r="19" spans="1:26" ht="19.5" customHeight="1">
      <c r="A19" s="154"/>
      <c r="B19" s="158"/>
      <c r="C19" s="138"/>
      <c r="E19" s="104"/>
      <c r="F19" s="135"/>
      <c r="G19" s="160"/>
      <c r="H19" s="156"/>
      <c r="I19" s="156"/>
      <c r="J19" s="156"/>
      <c r="K19" s="156"/>
      <c r="L19" s="156"/>
      <c r="M19" s="156"/>
      <c r="N19" s="156"/>
      <c r="O19" s="156"/>
      <c r="P19" s="156"/>
      <c r="Q19" s="156"/>
      <c r="R19" s="156"/>
      <c r="S19" s="156"/>
      <c r="T19" s="156"/>
      <c r="U19" s="156"/>
      <c r="V19" s="156"/>
      <c r="W19" s="156"/>
      <c r="X19" s="156"/>
      <c r="Y19" s="156"/>
      <c r="Z19" s="156"/>
    </row>
    <row r="20" spans="1:26" ht="26.25" customHeight="1">
      <c r="A20" s="102"/>
      <c r="B20" s="145" t="s">
        <v>970</v>
      </c>
      <c r="C20" s="99"/>
      <c r="D20" s="145" t="str">
        <f>IF((SUM(E15:E18)&gt;1), "Actividad que se ajusta a los Criterios Técnicos de Selección","Actividad que NO se ajusta a los Criterios Técnicos de Selección")</f>
        <v>Actividad que se ajusta a los Criterios Técnicos de Selección</v>
      </c>
      <c r="E20" s="100"/>
      <c r="F20" s="101"/>
      <c r="G20" s="113"/>
      <c r="H20" s="113"/>
      <c r="I20" s="113"/>
    </row>
    <row r="21" spans="1:26" ht="21.75" customHeight="1">
      <c r="A21" s="102"/>
      <c r="B21" s="145" t="s">
        <v>971</v>
      </c>
      <c r="C21" s="99"/>
      <c r="D21" s="178" t="str">
        <f>IF((D20="Actividad que se ajusta a los Criterios Técnicos de Selección"),"Facilitadora de la Mitigación del Cambio Climático","La actividad no puede demostrar, total o parcialmente, la CS al objetivo 1")</f>
        <v>Facilitadora de la Mitigación del Cambio Climático</v>
      </c>
      <c r="E21" s="114"/>
      <c r="F21" s="103"/>
      <c r="G21" s="113"/>
      <c r="H21" s="113"/>
      <c r="I21" s="113"/>
    </row>
    <row r="22" spans="1:26" ht="14.25" customHeight="1"/>
    <row r="23" spans="1:26" ht="14.25" customHeight="1"/>
    <row r="24" spans="1:26" ht="14.25" customHeight="1"/>
    <row r="25" spans="1:26" ht="15.75" customHeight="1"/>
    <row r="26" spans="1:26" ht="15.75" customHeight="1"/>
    <row r="27" spans="1:26" ht="19.5" customHeight="1"/>
    <row r="28" spans="1:26" ht="19.5" customHeight="1"/>
    <row r="29" spans="1:26" ht="14.25" customHeight="1"/>
    <row r="30" spans="1:26" ht="14.25" customHeight="1"/>
    <row r="31" spans="1:26" ht="14.25" customHeight="1"/>
    <row r="32" spans="1: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sheetData>
  <mergeCells count="4">
    <mergeCell ref="B8:I8"/>
    <mergeCell ref="A14:B14"/>
    <mergeCell ref="A18:B18"/>
    <mergeCell ref="B7:E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4A00-000000000000}">
          <x14:formula1>
            <xm:f>Respuesta!$A$2:$A$4</xm:f>
          </x14:formula1>
          <xm:sqref>D15:D18 H20:H21</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Z1001"/>
  <sheetViews>
    <sheetView showGridLines="0" zoomScale="40" zoomScaleNormal="40" workbookViewId="0">
      <pane ySplit="4" topLeftCell="A5" activePane="bottomLeft" state="frozen"/>
      <selection pane="bottomLeft" activeCell="B7" sqref="B7:E7"/>
    </sheetView>
  </sheetViews>
  <sheetFormatPr baseColWidth="10" defaultColWidth="14.44140625" defaultRowHeight="15" customHeight="1"/>
  <cols>
    <col min="1" max="1" width="6" customWidth="1"/>
    <col min="2" max="2" width="3.33203125" customWidth="1"/>
    <col min="3" max="3" width="79.6640625" customWidth="1"/>
    <col min="4" max="4" width="77" customWidth="1"/>
    <col min="5" max="5" width="58.554687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1463</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1464</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34.5" customHeight="1">
      <c r="B7" s="320" t="s">
        <v>1701</v>
      </c>
      <c r="C7" s="320"/>
      <c r="D7" s="320"/>
      <c r="E7" s="320"/>
      <c r="F7" s="7"/>
      <c r="G7" s="7"/>
      <c r="H7" s="7"/>
      <c r="I7" s="7"/>
      <c r="J7" s="7"/>
      <c r="K7" s="7"/>
      <c r="L7" s="7"/>
      <c r="M7" s="7"/>
      <c r="S7" s="61"/>
    </row>
    <row r="8" spans="1:26" ht="16.5" customHeight="1">
      <c r="B8" s="332"/>
      <c r="C8" s="313"/>
      <c r="D8" s="313"/>
      <c r="E8" s="313"/>
      <c r="F8" s="313"/>
      <c r="G8" s="313"/>
      <c r="H8" s="313"/>
      <c r="I8" s="313"/>
      <c r="N8" s="61"/>
    </row>
    <row r="9" spans="1:26" ht="14.25" customHeight="1">
      <c r="A9" s="87"/>
      <c r="B9" s="88" t="s">
        <v>959</v>
      </c>
      <c r="C9" s="88"/>
      <c r="D9" s="88"/>
      <c r="E9" s="88"/>
      <c r="F9" s="88"/>
      <c r="G9" s="88"/>
      <c r="H9" s="87"/>
      <c r="I9" s="87"/>
      <c r="J9" s="87"/>
      <c r="K9" s="87"/>
      <c r="L9" s="87"/>
      <c r="M9" s="87"/>
      <c r="N9" s="87"/>
      <c r="O9" s="87"/>
      <c r="P9" s="87"/>
      <c r="Q9" s="87"/>
      <c r="R9" s="87"/>
      <c r="S9" s="87"/>
      <c r="T9" s="87"/>
      <c r="U9" s="87"/>
      <c r="V9" s="87"/>
      <c r="W9" s="87"/>
      <c r="X9" s="87"/>
      <c r="Y9" s="87"/>
      <c r="Z9" s="87"/>
    </row>
    <row r="10" spans="1:26" ht="14.25" customHeight="1">
      <c r="A10" s="140"/>
      <c r="B10" s="141"/>
      <c r="C10" s="141"/>
      <c r="D10" s="141"/>
      <c r="E10" s="141"/>
      <c r="F10" s="141"/>
      <c r="G10" s="141"/>
      <c r="H10" s="140"/>
      <c r="I10" s="140"/>
      <c r="J10" s="140"/>
      <c r="K10" s="140"/>
      <c r="L10" s="140"/>
      <c r="M10" s="140"/>
      <c r="N10" s="140"/>
      <c r="O10" s="140"/>
      <c r="P10" s="140"/>
      <c r="Q10" s="140"/>
      <c r="R10" s="140"/>
      <c r="S10" s="140"/>
      <c r="T10" s="140"/>
      <c r="U10" s="140"/>
      <c r="V10" s="140"/>
      <c r="W10" s="140"/>
      <c r="X10" s="140"/>
      <c r="Y10" s="140"/>
      <c r="Z10" s="140"/>
    </row>
    <row r="11" spans="1:26" ht="18" customHeight="1">
      <c r="C11" s="69"/>
      <c r="D11" s="69"/>
      <c r="E11" s="69"/>
      <c r="F11" s="69"/>
      <c r="G11" s="69"/>
      <c r="H11" s="69"/>
      <c r="I11" s="69"/>
      <c r="J11" s="69"/>
      <c r="K11" s="69"/>
      <c r="L11" s="69"/>
      <c r="R11" s="61"/>
    </row>
    <row r="12" spans="1:26" ht="14.25" customHeight="1">
      <c r="A12" s="87"/>
      <c r="B12" s="88" t="s">
        <v>1006</v>
      </c>
      <c r="C12" s="88" t="s">
        <v>961</v>
      </c>
      <c r="D12" s="90" t="s">
        <v>962</v>
      </c>
      <c r="E12" s="91" t="s">
        <v>963</v>
      </c>
      <c r="F12" s="88" t="s">
        <v>964</v>
      </c>
      <c r="G12" s="88" t="s">
        <v>965</v>
      </c>
      <c r="H12" s="88"/>
      <c r="I12" s="87"/>
      <c r="J12" s="87"/>
      <c r="K12" s="87"/>
      <c r="L12" s="87"/>
      <c r="M12" s="87"/>
      <c r="N12" s="87"/>
      <c r="O12" s="87"/>
      <c r="P12" s="87"/>
      <c r="Q12" s="87"/>
      <c r="R12" s="87"/>
      <c r="S12" s="87"/>
      <c r="T12" s="87"/>
      <c r="U12" s="87"/>
      <c r="V12" s="87"/>
      <c r="W12" s="87"/>
      <c r="X12" s="87"/>
      <c r="Y12" s="87"/>
      <c r="Z12" s="87"/>
    </row>
    <row r="13" spans="1:26" s="184" customFormat="1" ht="14.25" customHeight="1">
      <c r="A13" s="342">
        <v>1</v>
      </c>
      <c r="B13" s="342"/>
      <c r="C13" s="185" t="s">
        <v>1664</v>
      </c>
      <c r="D13" s="182"/>
      <c r="E13" s="183"/>
      <c r="F13" s="181"/>
      <c r="G13" s="181"/>
      <c r="H13" s="181"/>
      <c r="I13" s="180"/>
      <c r="J13" s="180"/>
      <c r="K13" s="180"/>
      <c r="L13" s="180"/>
      <c r="M13" s="180"/>
      <c r="N13" s="180"/>
      <c r="O13" s="180"/>
      <c r="P13" s="180"/>
      <c r="Q13" s="180"/>
      <c r="R13" s="180"/>
      <c r="S13" s="180"/>
      <c r="T13" s="180"/>
      <c r="U13" s="180"/>
      <c r="V13" s="180"/>
      <c r="W13" s="180"/>
      <c r="X13" s="180"/>
      <c r="Y13" s="180"/>
      <c r="Z13" s="180"/>
    </row>
    <row r="14" spans="1:26" ht="46.5" customHeight="1">
      <c r="B14" s="177" t="s">
        <v>1558</v>
      </c>
      <c r="C14" s="61" t="s">
        <v>1465</v>
      </c>
      <c r="D14" s="207" t="s">
        <v>968</v>
      </c>
      <c r="E14" s="104">
        <f>IF(D14="Sí",(1/4),0)</f>
        <v>0.25</v>
      </c>
      <c r="F14" s="7"/>
      <c r="G14" s="7"/>
      <c r="H14" s="7"/>
    </row>
    <row r="15" spans="1:26" ht="51.75" customHeight="1">
      <c r="B15" s="177" t="s">
        <v>1563</v>
      </c>
      <c r="C15" s="61" t="s">
        <v>1466</v>
      </c>
      <c r="D15" s="207" t="s">
        <v>997</v>
      </c>
      <c r="E15" s="104">
        <f t="shared" ref="E15:E17" si="0">IF(D15="Sí",(1/4),0)</f>
        <v>0</v>
      </c>
      <c r="F15" s="7"/>
      <c r="G15" s="7"/>
      <c r="H15" s="7"/>
    </row>
    <row r="16" spans="1:26" ht="55.5" customHeight="1">
      <c r="B16" s="177" t="s">
        <v>1581</v>
      </c>
      <c r="C16" s="61" t="s">
        <v>1467</v>
      </c>
      <c r="D16" s="207" t="s">
        <v>997</v>
      </c>
      <c r="E16" s="104">
        <f t="shared" si="0"/>
        <v>0</v>
      </c>
      <c r="F16" s="7"/>
      <c r="G16" s="7"/>
      <c r="H16" s="7"/>
    </row>
    <row r="17" spans="1:26" ht="70.5" customHeight="1">
      <c r="B17" s="177" t="s">
        <v>1582</v>
      </c>
      <c r="C17" s="61" t="s">
        <v>1468</v>
      </c>
      <c r="D17" s="207" t="s">
        <v>997</v>
      </c>
      <c r="E17" s="104">
        <f t="shared" si="0"/>
        <v>0</v>
      </c>
      <c r="F17" s="7"/>
      <c r="G17" s="7"/>
      <c r="H17" s="7"/>
    </row>
    <row r="18" spans="1:26" ht="31.5" customHeight="1">
      <c r="A18" s="329" t="s">
        <v>1010</v>
      </c>
      <c r="B18" s="329"/>
      <c r="C18" s="110" t="s">
        <v>1445</v>
      </c>
      <c r="D18" s="211" t="s">
        <v>997</v>
      </c>
      <c r="E18" s="111">
        <f>IF(D18="No",1,0)</f>
        <v>1</v>
      </c>
      <c r="F18" s="115"/>
      <c r="G18" s="108"/>
      <c r="H18" s="108"/>
      <c r="I18" s="108"/>
      <c r="J18" s="108"/>
      <c r="K18" s="108"/>
      <c r="L18" s="108"/>
      <c r="M18" s="108"/>
      <c r="N18" s="108"/>
      <c r="O18" s="108"/>
      <c r="P18" s="108"/>
      <c r="Q18" s="108"/>
      <c r="R18" s="108"/>
      <c r="S18" s="108"/>
      <c r="T18" s="108"/>
      <c r="U18" s="108"/>
      <c r="V18" s="108"/>
      <c r="W18" s="108"/>
      <c r="X18" s="108"/>
      <c r="Y18" s="108"/>
      <c r="Z18" s="108"/>
    </row>
    <row r="19" spans="1:26" ht="19.5" customHeight="1">
      <c r="A19" s="154"/>
      <c r="B19" s="158"/>
      <c r="C19" s="138"/>
      <c r="E19" s="104"/>
      <c r="F19" s="135"/>
      <c r="G19" s="160"/>
      <c r="H19" s="156"/>
      <c r="I19" s="156"/>
      <c r="J19" s="156"/>
      <c r="K19" s="156"/>
      <c r="L19" s="156"/>
      <c r="M19" s="156"/>
      <c r="N19" s="156"/>
      <c r="O19" s="156"/>
      <c r="P19" s="156"/>
      <c r="Q19" s="156"/>
      <c r="R19" s="156"/>
      <c r="S19" s="156"/>
      <c r="T19" s="156"/>
      <c r="U19" s="156"/>
      <c r="V19" s="156"/>
      <c r="W19" s="156"/>
      <c r="X19" s="156"/>
      <c r="Y19" s="156"/>
      <c r="Z19" s="156"/>
    </row>
    <row r="20" spans="1:26" ht="26.25" customHeight="1">
      <c r="A20" s="102"/>
      <c r="B20" s="145" t="s">
        <v>970</v>
      </c>
      <c r="C20" s="99"/>
      <c r="D20" s="145" t="str">
        <f>IF((SUM(E14:E18)&gt;1), "Actividad que se ajusta a los Criterios Técnicos de Selección","Actividad que NO se ajusta a los Criterios Técnicos de Selección")</f>
        <v>Actividad que se ajusta a los Criterios Técnicos de Selección</v>
      </c>
      <c r="E20" s="100"/>
      <c r="F20" s="101"/>
      <c r="G20" s="113"/>
      <c r="H20" s="113"/>
      <c r="I20" s="113"/>
    </row>
    <row r="21" spans="1:26" ht="21.75" customHeight="1">
      <c r="A21" s="102"/>
      <c r="B21" s="145" t="s">
        <v>971</v>
      </c>
      <c r="C21" s="99"/>
      <c r="D21" s="145" t="str">
        <f>IF((D20="Actividad que se ajusta a los Criterios Técnicos de Selección"),"Facilitadora de la Mitigación del Cambio Climático","La actividad no puede demostrar, total o parcialmente, la CS al objetivo 1")</f>
        <v>Facilitadora de la Mitigación del Cambio Climático</v>
      </c>
      <c r="E21" s="114"/>
      <c r="F21" s="103"/>
      <c r="G21" s="113"/>
      <c r="H21" s="113"/>
      <c r="I21" s="113"/>
    </row>
    <row r="22" spans="1:26" ht="14.25" customHeight="1"/>
    <row r="23" spans="1:26" ht="14.25" customHeight="1"/>
    <row r="24" spans="1:26" ht="14.25" customHeight="1"/>
    <row r="25" spans="1:26" ht="14.25" customHeight="1"/>
    <row r="26" spans="1:26" ht="15.75" customHeight="1"/>
    <row r="27" spans="1:26" ht="15.75" customHeight="1"/>
    <row r="28" spans="1:26" ht="19.5" customHeight="1"/>
    <row r="29" spans="1:26" ht="19.5" customHeight="1"/>
    <row r="30" spans="1:26" ht="14.25" customHeight="1"/>
    <row r="31" spans="1:26" ht="14.25" customHeight="1"/>
    <row r="32" spans="1: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sheetData>
  <mergeCells count="4">
    <mergeCell ref="B8:I8"/>
    <mergeCell ref="A13:B13"/>
    <mergeCell ref="A18:B18"/>
    <mergeCell ref="B7:E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4B00-000000000000}">
          <x14:formula1>
            <xm:f>Respuesta!$A$2:$A$4</xm:f>
          </x14:formula1>
          <xm:sqref>D14:D18 H20:H21</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Z1001"/>
  <sheetViews>
    <sheetView showGridLines="0" zoomScale="55" zoomScaleNormal="55" workbookViewId="0">
      <pane ySplit="4" topLeftCell="A5" activePane="bottomLeft" state="frozen"/>
      <selection pane="bottomLeft" activeCell="B7" sqref="B7:E7"/>
    </sheetView>
  </sheetViews>
  <sheetFormatPr baseColWidth="10" defaultColWidth="14.44140625" defaultRowHeight="15" customHeight="1"/>
  <cols>
    <col min="1" max="1" width="3.6640625" customWidth="1"/>
    <col min="2" max="2" width="3.5546875" customWidth="1"/>
    <col min="3" max="3" width="79.6640625" customWidth="1"/>
    <col min="4" max="4" width="77.33203125" customWidth="1"/>
    <col min="5" max="5" width="5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1469</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1470</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40.200000000000003" customHeight="1">
      <c r="B7" s="320" t="s">
        <v>1701</v>
      </c>
      <c r="C7" s="320"/>
      <c r="D7" s="320"/>
      <c r="E7" s="320"/>
      <c r="F7" s="7"/>
      <c r="G7" s="7"/>
      <c r="H7" s="7"/>
      <c r="I7" s="7"/>
      <c r="J7" s="7"/>
      <c r="K7" s="7"/>
      <c r="L7" s="7"/>
      <c r="M7" s="7"/>
      <c r="S7" s="61"/>
    </row>
    <row r="8" spans="1:26" ht="16.5" customHeight="1">
      <c r="B8" s="332"/>
      <c r="C8" s="313"/>
      <c r="D8" s="313"/>
      <c r="E8" s="313"/>
      <c r="F8" s="313"/>
      <c r="G8" s="313"/>
      <c r="H8" s="313"/>
      <c r="I8" s="313"/>
      <c r="N8" s="61"/>
    </row>
    <row r="9" spans="1:26" ht="16.5" customHeight="1">
      <c r="B9" s="73"/>
      <c r="C9" s="73"/>
      <c r="D9" s="73"/>
      <c r="E9" s="73"/>
      <c r="F9" s="73"/>
      <c r="G9" s="73"/>
      <c r="H9" s="73"/>
      <c r="I9" s="73"/>
      <c r="N9" s="61"/>
    </row>
    <row r="10" spans="1:26" ht="14.25" customHeight="1">
      <c r="A10" s="87"/>
      <c r="B10" s="88" t="s">
        <v>959</v>
      </c>
      <c r="C10" s="88"/>
      <c r="D10" s="88"/>
      <c r="E10" s="88"/>
      <c r="F10" s="88"/>
      <c r="G10" s="88"/>
      <c r="H10" s="87"/>
      <c r="I10" s="87"/>
      <c r="J10" s="87"/>
      <c r="K10" s="87"/>
      <c r="L10" s="87"/>
      <c r="M10" s="87"/>
      <c r="N10" s="87"/>
      <c r="O10" s="87"/>
      <c r="P10" s="87"/>
      <c r="Q10" s="87"/>
      <c r="R10" s="87"/>
      <c r="S10" s="87"/>
      <c r="T10" s="87"/>
      <c r="U10" s="87"/>
      <c r="V10" s="87"/>
      <c r="W10" s="87"/>
      <c r="X10" s="87"/>
      <c r="Y10" s="87"/>
      <c r="Z10" s="87"/>
    </row>
    <row r="11" spans="1:26" ht="14.25" customHeight="1">
      <c r="A11" s="140"/>
      <c r="B11" s="141"/>
      <c r="C11" s="141"/>
      <c r="D11" s="141"/>
      <c r="E11" s="141"/>
      <c r="F11" s="141"/>
      <c r="G11" s="141"/>
      <c r="H11" s="140"/>
      <c r="I11" s="140"/>
      <c r="J11" s="140"/>
      <c r="K11" s="140"/>
      <c r="L11" s="140"/>
      <c r="M11" s="140"/>
      <c r="N11" s="140"/>
      <c r="O11" s="140"/>
      <c r="P11" s="140"/>
      <c r="Q11" s="140"/>
      <c r="R11" s="140"/>
      <c r="S11" s="140"/>
      <c r="T11" s="140"/>
      <c r="U11" s="140"/>
      <c r="V11" s="140"/>
      <c r="W11" s="140"/>
      <c r="X11" s="140"/>
      <c r="Y11" s="140"/>
      <c r="Z11" s="140"/>
    </row>
    <row r="12" spans="1:26" ht="18" customHeight="1">
      <c r="C12" s="69"/>
      <c r="D12" s="69"/>
      <c r="E12" s="69"/>
      <c r="F12" s="69"/>
      <c r="G12" s="69"/>
      <c r="H12" s="69"/>
      <c r="I12" s="69"/>
      <c r="J12" s="69"/>
      <c r="K12" s="69"/>
      <c r="Q12" s="61"/>
    </row>
    <row r="13" spans="1:26" ht="14.25" customHeight="1">
      <c r="A13" s="87"/>
      <c r="B13" s="88" t="s">
        <v>1006</v>
      </c>
      <c r="C13" s="88" t="s">
        <v>961</v>
      </c>
      <c r="D13" s="90" t="s">
        <v>962</v>
      </c>
      <c r="E13" s="91" t="s">
        <v>963</v>
      </c>
      <c r="F13" s="88" t="s">
        <v>964</v>
      </c>
      <c r="G13" s="88" t="s">
        <v>965</v>
      </c>
      <c r="H13" s="87"/>
      <c r="I13" s="87"/>
      <c r="J13" s="87"/>
      <c r="K13" s="87"/>
      <c r="L13" s="87"/>
      <c r="M13" s="87"/>
      <c r="N13" s="87"/>
      <c r="O13" s="87"/>
      <c r="P13" s="87"/>
      <c r="Q13" s="87"/>
      <c r="R13" s="87"/>
      <c r="S13" s="87"/>
      <c r="T13" s="87"/>
      <c r="U13" s="87"/>
      <c r="V13" s="87"/>
      <c r="W13" s="87"/>
      <c r="X13" s="87"/>
      <c r="Y13" s="87"/>
      <c r="Z13" s="87"/>
    </row>
    <row r="14" spans="1:26" s="184" customFormat="1" ht="14.25" customHeight="1">
      <c r="A14" s="328" t="s">
        <v>966</v>
      </c>
      <c r="B14" s="328"/>
      <c r="C14" s="185" t="s">
        <v>1664</v>
      </c>
      <c r="D14" s="182"/>
      <c r="E14" s="183"/>
      <c r="F14" s="181"/>
      <c r="G14" s="181"/>
      <c r="H14" s="180"/>
      <c r="I14" s="180"/>
      <c r="J14" s="180"/>
      <c r="K14" s="180"/>
      <c r="L14" s="180"/>
      <c r="M14" s="180"/>
      <c r="N14" s="180"/>
      <c r="O14" s="180"/>
      <c r="P14" s="180"/>
      <c r="Q14" s="180"/>
      <c r="R14" s="180"/>
      <c r="S14" s="180"/>
      <c r="T14" s="180"/>
      <c r="U14" s="180"/>
      <c r="V14" s="180"/>
      <c r="W14" s="180"/>
      <c r="X14" s="180"/>
      <c r="Y14" s="180"/>
      <c r="Z14" s="180"/>
    </row>
    <row r="15" spans="1:26" ht="40.5" customHeight="1">
      <c r="B15" s="177" t="s">
        <v>1558</v>
      </c>
      <c r="C15" s="61" t="s">
        <v>1471</v>
      </c>
      <c r="D15" s="207" t="s">
        <v>968</v>
      </c>
      <c r="E15" s="189">
        <f>IF(D15="Sí",(1/3),0)</f>
        <v>0.33333333333333331</v>
      </c>
      <c r="F15" s="7"/>
      <c r="G15" s="7"/>
    </row>
    <row r="16" spans="1:26" ht="14.25" customHeight="1">
      <c r="B16" s="177" t="s">
        <v>1563</v>
      </c>
      <c r="C16" s="61" t="s">
        <v>1472</v>
      </c>
      <c r="D16" s="207" t="s">
        <v>968</v>
      </c>
      <c r="E16" s="189">
        <f t="shared" ref="E16:E17" si="0">IF(D16="Sí",(1/3),0)</f>
        <v>0.33333333333333331</v>
      </c>
      <c r="F16" s="7"/>
      <c r="G16" s="7"/>
    </row>
    <row r="17" spans="1:26" ht="14.25" customHeight="1">
      <c r="B17" s="177" t="s">
        <v>1581</v>
      </c>
      <c r="C17" s="61" t="s">
        <v>1473</v>
      </c>
      <c r="D17" s="207" t="s">
        <v>968</v>
      </c>
      <c r="E17" s="189">
        <f t="shared" si="0"/>
        <v>0.33333333333333331</v>
      </c>
      <c r="F17" s="7"/>
      <c r="G17" s="7"/>
    </row>
    <row r="18" spans="1:26" ht="14.4">
      <c r="A18" s="329" t="s">
        <v>1010</v>
      </c>
      <c r="B18" s="329"/>
      <c r="C18" s="110" t="s">
        <v>1445</v>
      </c>
      <c r="D18" s="211" t="s">
        <v>997</v>
      </c>
      <c r="E18" s="111">
        <v>1</v>
      </c>
      <c r="F18" s="115"/>
      <c r="G18" s="108"/>
      <c r="H18" s="108"/>
      <c r="I18" s="108"/>
      <c r="J18" s="108"/>
      <c r="K18" s="108"/>
      <c r="L18" s="108"/>
      <c r="M18" s="108"/>
      <c r="N18" s="108"/>
      <c r="O18" s="108"/>
      <c r="P18" s="108"/>
      <c r="Q18" s="108"/>
      <c r="R18" s="108"/>
      <c r="S18" s="108"/>
      <c r="T18" s="108"/>
      <c r="U18" s="108"/>
      <c r="V18" s="108"/>
      <c r="W18" s="108"/>
      <c r="X18" s="108"/>
      <c r="Y18" s="108"/>
      <c r="Z18" s="108"/>
    </row>
    <row r="19" spans="1:26" ht="19.5" customHeight="1">
      <c r="A19" s="154"/>
      <c r="B19" s="158"/>
      <c r="C19" s="138"/>
      <c r="E19" s="104"/>
      <c r="F19" s="135"/>
      <c r="G19" s="160"/>
      <c r="H19" s="156"/>
      <c r="I19" s="156"/>
      <c r="J19" s="156"/>
      <c r="K19" s="156"/>
      <c r="L19" s="156"/>
      <c r="M19" s="156"/>
      <c r="N19" s="156"/>
      <c r="O19" s="156"/>
      <c r="P19" s="156"/>
      <c r="Q19" s="156"/>
      <c r="R19" s="156"/>
      <c r="S19" s="156"/>
      <c r="T19" s="156"/>
      <c r="U19" s="156"/>
      <c r="V19" s="156"/>
      <c r="W19" s="156"/>
      <c r="X19" s="156"/>
      <c r="Y19" s="156"/>
      <c r="Z19" s="156"/>
    </row>
    <row r="20" spans="1:26" ht="26.25" customHeight="1">
      <c r="A20" s="102"/>
      <c r="B20" s="145" t="s">
        <v>970</v>
      </c>
      <c r="C20" s="99"/>
      <c r="D20" s="145" t="str">
        <f>IF((SUM(E15:E18)&gt;1), "Actividad que se ajusta a los Criterios Técnicos de Selección","Actividad que NO se ajusta a los Criterios Técnicos de Selección")</f>
        <v>Actividad que se ajusta a los Criterios Técnicos de Selección</v>
      </c>
      <c r="E20" s="100"/>
      <c r="F20" s="101"/>
      <c r="G20" s="113"/>
      <c r="H20" s="113"/>
      <c r="I20" s="113"/>
    </row>
    <row r="21" spans="1:26" ht="21.75" customHeight="1">
      <c r="A21" s="102"/>
      <c r="B21" s="145" t="s">
        <v>971</v>
      </c>
      <c r="C21" s="99"/>
      <c r="D21" s="145" t="str">
        <f>IF((D20="Actividad que se ajusta a los Criterios Técnicos de Selección"),"Facilitadora de la Mitigación del Cambio Climático","La actividad no puede demostrar, total o parcialmente, la CS al objetivo 1")</f>
        <v>Facilitadora de la Mitigación del Cambio Climático</v>
      </c>
      <c r="E21" s="114"/>
      <c r="F21" s="103"/>
      <c r="G21" s="113"/>
      <c r="H21" s="113"/>
      <c r="I21" s="113"/>
    </row>
    <row r="22" spans="1:26" ht="14.25" customHeight="1"/>
    <row r="23" spans="1:26" ht="14.25" customHeight="1"/>
    <row r="24" spans="1:26" ht="14.25" customHeight="1"/>
    <row r="25" spans="1:26" ht="14.25" customHeight="1"/>
    <row r="26" spans="1:26" ht="15.75" customHeight="1"/>
    <row r="27" spans="1:26" ht="15.75" customHeight="1"/>
    <row r="28" spans="1:26" ht="19.5" customHeight="1"/>
    <row r="29" spans="1:26" ht="19.5" customHeight="1"/>
    <row r="30" spans="1:26" ht="14.25" customHeight="1"/>
    <row r="31" spans="1:26" ht="14.25" customHeight="1"/>
    <row r="32" spans="1: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sheetData>
  <mergeCells count="4">
    <mergeCell ref="B8:I8"/>
    <mergeCell ref="A14:B14"/>
    <mergeCell ref="A18:B18"/>
    <mergeCell ref="B7:E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4C00-000000000000}">
          <x14:formula1>
            <xm:f>Respuesta!$A$2:$A$4</xm:f>
          </x14:formula1>
          <xm:sqref>D15:D18 H20:H21</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Z1000"/>
  <sheetViews>
    <sheetView showGridLines="0" zoomScale="55" zoomScaleNormal="55" workbookViewId="0">
      <pane ySplit="4" topLeftCell="A5" activePane="bottomLeft" state="frozen"/>
      <selection pane="bottomLeft" activeCell="C15" sqref="C15"/>
    </sheetView>
  </sheetViews>
  <sheetFormatPr baseColWidth="10" defaultColWidth="14.44140625" defaultRowHeight="15" customHeight="1"/>
  <cols>
    <col min="1" max="1" width="6" customWidth="1"/>
    <col min="2" max="2" width="14.6640625" customWidth="1"/>
    <col min="3" max="3" width="79.6640625" customWidth="1"/>
    <col min="4" max="4" width="63.5546875" customWidth="1"/>
    <col min="5" max="5" width="53.3320312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1474</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1475</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49.2" customHeight="1">
      <c r="B7" s="320" t="s">
        <v>1704</v>
      </c>
      <c r="C7" s="320"/>
      <c r="D7" s="320"/>
      <c r="E7" s="320"/>
      <c r="F7" s="7"/>
      <c r="G7" s="7"/>
      <c r="H7" s="7"/>
      <c r="I7" s="7"/>
      <c r="J7" s="7"/>
      <c r="K7" s="7"/>
      <c r="L7" s="7"/>
      <c r="M7" s="7"/>
      <c r="S7" s="61"/>
    </row>
    <row r="8" spans="1:26" ht="16.5" customHeight="1">
      <c r="B8" s="332"/>
      <c r="C8" s="313"/>
      <c r="D8" s="313"/>
      <c r="E8" s="313"/>
      <c r="F8" s="313"/>
      <c r="G8" s="313"/>
      <c r="H8" s="313"/>
      <c r="I8" s="313"/>
      <c r="N8" s="61"/>
    </row>
    <row r="9" spans="1:26" ht="15.75" customHeight="1">
      <c r="B9" s="76"/>
      <c r="C9" s="76"/>
      <c r="D9" s="76"/>
      <c r="E9" s="76"/>
      <c r="F9" s="76"/>
      <c r="G9" s="76"/>
      <c r="H9" s="76"/>
      <c r="I9" s="76"/>
      <c r="J9" s="76"/>
      <c r="K9" s="76"/>
      <c r="L9" s="76"/>
      <c r="M9" s="76"/>
      <c r="S9" s="61"/>
    </row>
    <row r="10" spans="1:26" ht="14.25" customHeight="1">
      <c r="A10" s="87"/>
      <c r="B10" s="88" t="s">
        <v>959</v>
      </c>
      <c r="C10" s="88"/>
      <c r="D10" s="88"/>
      <c r="E10" s="88"/>
      <c r="F10" s="88"/>
      <c r="G10" s="88"/>
      <c r="H10" s="87"/>
      <c r="I10" s="87"/>
      <c r="J10" s="87"/>
      <c r="K10" s="87"/>
      <c r="L10" s="87"/>
      <c r="M10" s="87"/>
      <c r="N10" s="87"/>
      <c r="O10" s="87"/>
      <c r="P10" s="87"/>
      <c r="Q10" s="87"/>
      <c r="R10" s="87"/>
      <c r="S10" s="87"/>
      <c r="T10" s="87"/>
      <c r="U10" s="87"/>
      <c r="V10" s="87"/>
      <c r="W10" s="87"/>
      <c r="X10" s="87"/>
      <c r="Y10" s="87"/>
      <c r="Z10" s="87"/>
    </row>
    <row r="11" spans="1:26" ht="14.25" customHeight="1">
      <c r="A11" s="140"/>
      <c r="B11" s="140" t="s">
        <v>1476</v>
      </c>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row>
    <row r="12" spans="1:26" ht="18" customHeight="1">
      <c r="C12" s="69"/>
      <c r="D12" s="69"/>
      <c r="E12" s="69"/>
      <c r="F12" s="69"/>
      <c r="G12" s="69"/>
      <c r="H12" s="69"/>
      <c r="I12" s="69"/>
      <c r="J12" s="69"/>
      <c r="K12" s="69"/>
      <c r="L12" s="69"/>
      <c r="M12" s="69"/>
      <c r="S12" s="61"/>
    </row>
    <row r="13" spans="1:26" ht="14.25" customHeight="1">
      <c r="A13" s="87"/>
      <c r="B13" s="88" t="s">
        <v>1006</v>
      </c>
      <c r="C13" s="88" t="s">
        <v>961</v>
      </c>
      <c r="D13" s="90" t="s">
        <v>962</v>
      </c>
      <c r="E13" s="91" t="s">
        <v>963</v>
      </c>
      <c r="F13" s="88" t="s">
        <v>964</v>
      </c>
      <c r="G13" s="88" t="s">
        <v>1366</v>
      </c>
      <c r="H13" s="88" t="s">
        <v>965</v>
      </c>
      <c r="I13" s="88" t="s">
        <v>21</v>
      </c>
      <c r="J13" s="87"/>
      <c r="K13" s="87"/>
      <c r="L13" s="87"/>
      <c r="M13" s="87"/>
      <c r="N13" s="87"/>
      <c r="O13" s="87"/>
      <c r="P13" s="87"/>
      <c r="Q13" s="87"/>
      <c r="R13" s="87"/>
      <c r="S13" s="87"/>
      <c r="T13" s="87"/>
      <c r="U13" s="87"/>
      <c r="V13" s="87"/>
      <c r="W13" s="87"/>
      <c r="X13" s="87"/>
      <c r="Y13" s="87"/>
      <c r="Z13" s="87"/>
    </row>
    <row r="14" spans="1:26" ht="59.25" customHeight="1">
      <c r="A14" s="322" t="s">
        <v>966</v>
      </c>
      <c r="B14" s="322"/>
      <c r="C14" s="168" t="s">
        <v>1477</v>
      </c>
      <c r="D14" s="207" t="s">
        <v>968</v>
      </c>
      <c r="E14" s="104">
        <f>IF(D14="Sí",1,0)</f>
        <v>1</v>
      </c>
      <c r="F14" s="7"/>
      <c r="G14" s="7"/>
      <c r="H14" s="7"/>
      <c r="I14" s="7"/>
    </row>
    <row r="15" spans="1:26" ht="14.4">
      <c r="A15" s="343" t="s">
        <v>1010</v>
      </c>
      <c r="B15" s="343"/>
      <c r="C15" s="61" t="s">
        <v>1478</v>
      </c>
      <c r="D15" s="207" t="s">
        <v>968</v>
      </c>
      <c r="E15" s="104"/>
      <c r="F15" s="7"/>
      <c r="G15" s="7"/>
      <c r="H15" s="7"/>
      <c r="I15" s="7"/>
    </row>
    <row r="16" spans="1:26" ht="108" customHeight="1">
      <c r="B16" s="69" t="s">
        <v>1012</v>
      </c>
      <c r="C16" s="61" t="s">
        <v>1479</v>
      </c>
      <c r="D16" s="207" t="s">
        <v>968</v>
      </c>
      <c r="E16" s="104">
        <f t="shared" ref="E16:E17" si="0">IF(D16="Sí",1,0)</f>
        <v>1</v>
      </c>
      <c r="F16" s="7"/>
      <c r="G16" s="7"/>
      <c r="H16" s="7"/>
      <c r="I16" s="7"/>
    </row>
    <row r="17" spans="1:26" ht="54" customHeight="1">
      <c r="A17" s="108"/>
      <c r="B17" s="109" t="s">
        <v>1480</v>
      </c>
      <c r="C17" s="110" t="s">
        <v>1481</v>
      </c>
      <c r="D17" s="211" t="s">
        <v>997</v>
      </c>
      <c r="E17" s="111">
        <f t="shared" si="0"/>
        <v>0</v>
      </c>
      <c r="F17" s="115"/>
      <c r="G17" s="108"/>
      <c r="H17" s="108"/>
      <c r="I17" s="108"/>
      <c r="J17" s="108"/>
      <c r="K17" s="108"/>
      <c r="L17" s="108"/>
      <c r="M17" s="108"/>
      <c r="N17" s="108"/>
      <c r="O17" s="108"/>
      <c r="P17" s="108"/>
      <c r="Q17" s="108"/>
      <c r="R17" s="108"/>
      <c r="S17" s="108"/>
      <c r="T17" s="108"/>
      <c r="U17" s="108"/>
      <c r="V17" s="108"/>
      <c r="W17" s="108"/>
      <c r="X17" s="108"/>
      <c r="Y17" s="108"/>
      <c r="Z17" s="108"/>
    </row>
    <row r="18" spans="1:26" ht="19.5" customHeight="1">
      <c r="A18" s="154"/>
      <c r="B18" s="158"/>
      <c r="C18" s="138"/>
      <c r="E18" s="104"/>
      <c r="F18" s="135"/>
      <c r="G18" s="160"/>
      <c r="H18" s="156"/>
      <c r="I18" s="156"/>
      <c r="J18" s="156"/>
      <c r="K18" s="156"/>
      <c r="L18" s="156"/>
      <c r="M18" s="156"/>
      <c r="N18" s="156"/>
      <c r="O18" s="156"/>
      <c r="P18" s="156"/>
      <c r="Q18" s="156"/>
      <c r="R18" s="156"/>
      <c r="S18" s="156"/>
      <c r="T18" s="156"/>
      <c r="U18" s="156"/>
      <c r="V18" s="156"/>
      <c r="W18" s="156"/>
      <c r="X18" s="156"/>
      <c r="Y18" s="156"/>
      <c r="Z18" s="156"/>
    </row>
    <row r="19" spans="1:26" ht="26.25" customHeight="1">
      <c r="A19" s="102"/>
      <c r="B19" s="145" t="s">
        <v>970</v>
      </c>
      <c r="C19" s="99"/>
      <c r="D19" s="145" t="str">
        <f>IF((SUM(E14:E17)=3), "Actividad que se ajusta a los Criterios Técnicos de Selección","Actividad que NO se ajusta a los Criterios Técnicos de Selección")</f>
        <v>Actividad que NO se ajusta a los Criterios Técnicos de Selección</v>
      </c>
      <c r="E19" s="100"/>
      <c r="F19" s="101"/>
      <c r="G19" s="113"/>
      <c r="H19" s="113"/>
      <c r="I19" s="113"/>
    </row>
    <row r="20" spans="1:26" ht="21.75" customHeight="1">
      <c r="A20" s="102"/>
      <c r="B20" s="145" t="s">
        <v>971</v>
      </c>
      <c r="C20" s="99"/>
      <c r="D20" s="145" t="str">
        <f>IF((D19="Actividad que se ajusta a los Criterios Técnicos de Selección"),"Contribución sustancial a la Mitigación del Cambio Climático","La actividad no puede demostrar, total o parcialmente, la CS al objetivo 1")</f>
        <v>La actividad no puede demostrar, total o parcialmente, la CS al objetivo 1</v>
      </c>
      <c r="E20" s="114"/>
      <c r="F20" s="103"/>
      <c r="G20" s="113"/>
      <c r="H20" s="113"/>
      <c r="I20" s="113"/>
    </row>
    <row r="21" spans="1:26" ht="14.25" customHeight="1"/>
    <row r="22" spans="1:26" ht="14.25" customHeight="1"/>
    <row r="23" spans="1:26" ht="14.25" customHeight="1"/>
    <row r="24" spans="1:26" ht="14.25" customHeight="1"/>
    <row r="25" spans="1:26" ht="14.25" customHeight="1"/>
    <row r="26" spans="1:26" ht="15.75" customHeight="1"/>
    <row r="27" spans="1:26" ht="15.75" customHeight="1"/>
    <row r="28" spans="1:26" ht="19.5" customHeight="1"/>
    <row r="29" spans="1:26" ht="19.5" customHeight="1"/>
    <row r="30" spans="1:26" ht="14.25" customHeight="1"/>
    <row r="31" spans="1:26" ht="14.25" customHeight="1"/>
    <row r="32" spans="1: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
    <mergeCell ref="B8:I8"/>
    <mergeCell ref="A14:B14"/>
    <mergeCell ref="A15:B15"/>
    <mergeCell ref="B7:E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4D00-000000000000}">
          <x14:formula1>
            <xm:f>Respuesta!$A$2:$A$4</xm:f>
          </x14:formula1>
          <xm:sqref>D14:D17 H19:H20</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Z1000"/>
  <sheetViews>
    <sheetView showGridLines="0" zoomScale="55" zoomScaleNormal="55" workbookViewId="0">
      <pane ySplit="4" topLeftCell="A5" activePane="bottomLeft" state="frozen"/>
      <selection pane="bottomLeft" activeCell="D19" sqref="D19"/>
    </sheetView>
  </sheetViews>
  <sheetFormatPr baseColWidth="10" defaultColWidth="14.44140625" defaultRowHeight="15" customHeight="1"/>
  <cols>
    <col min="1" max="1" width="6" customWidth="1"/>
    <col min="2" max="2" width="9.44140625" customWidth="1"/>
    <col min="3" max="3" width="79.6640625" customWidth="1"/>
    <col min="4" max="4" width="67" customWidth="1"/>
    <col min="5" max="5" width="45.554687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1482</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1483</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18" customHeight="1">
      <c r="B7" s="7" t="s">
        <v>974</v>
      </c>
      <c r="C7" s="7"/>
      <c r="D7" s="7"/>
      <c r="E7" s="7"/>
      <c r="F7" s="7"/>
      <c r="G7" s="7"/>
      <c r="H7" s="7"/>
      <c r="I7" s="7"/>
      <c r="J7" s="7"/>
      <c r="K7" s="7"/>
      <c r="L7" s="7"/>
      <c r="M7" s="7"/>
      <c r="S7" s="61"/>
    </row>
    <row r="8" spans="1:26" ht="16.5" customHeight="1">
      <c r="B8" s="335"/>
      <c r="C8" s="313"/>
      <c r="D8" s="313"/>
      <c r="E8" s="313"/>
      <c r="F8" s="313"/>
      <c r="G8" s="313"/>
      <c r="H8" s="313"/>
      <c r="I8" s="313"/>
      <c r="N8" s="61"/>
    </row>
    <row r="9" spans="1:26" ht="15.75" customHeight="1">
      <c r="B9" s="76"/>
      <c r="C9" s="76"/>
      <c r="D9" s="76"/>
      <c r="E9" s="76"/>
      <c r="F9" s="76"/>
      <c r="G9" s="76"/>
      <c r="H9" s="76"/>
      <c r="I9" s="76"/>
      <c r="J9" s="76"/>
      <c r="K9" s="76"/>
      <c r="L9" s="76"/>
      <c r="M9" s="76"/>
      <c r="S9" s="61"/>
    </row>
    <row r="10" spans="1:26" ht="14.25" customHeight="1">
      <c r="A10" s="87"/>
      <c r="B10" s="88" t="s">
        <v>959</v>
      </c>
      <c r="C10" s="88"/>
      <c r="D10" s="88"/>
      <c r="E10" s="88"/>
      <c r="F10" s="88"/>
      <c r="G10" s="88"/>
      <c r="H10" s="87"/>
      <c r="I10" s="87"/>
      <c r="J10" s="87"/>
      <c r="K10" s="87"/>
      <c r="L10" s="87"/>
      <c r="M10" s="87"/>
      <c r="N10" s="87"/>
      <c r="O10" s="87"/>
      <c r="P10" s="87"/>
      <c r="Q10" s="87"/>
      <c r="R10" s="87"/>
      <c r="S10" s="87"/>
      <c r="T10" s="87"/>
      <c r="U10" s="87"/>
      <c r="V10" s="87"/>
      <c r="W10" s="87"/>
      <c r="X10" s="87"/>
      <c r="Y10" s="87"/>
      <c r="Z10" s="87"/>
    </row>
    <row r="11" spans="1:26" ht="14.25" customHeight="1">
      <c r="A11" s="140"/>
      <c r="B11" s="141"/>
      <c r="C11" s="141"/>
      <c r="D11" s="141"/>
      <c r="E11" s="141"/>
      <c r="F11" s="141"/>
      <c r="G11" s="141"/>
      <c r="H11" s="140"/>
      <c r="I11" s="140"/>
      <c r="J11" s="140"/>
      <c r="K11" s="140"/>
      <c r="L11" s="140"/>
      <c r="M11" s="140"/>
      <c r="N11" s="140"/>
      <c r="O11" s="140"/>
      <c r="P11" s="140"/>
      <c r="Q11" s="140"/>
      <c r="R11" s="140"/>
      <c r="S11" s="140"/>
      <c r="T11" s="140"/>
      <c r="U11" s="140"/>
      <c r="V11" s="140"/>
      <c r="W11" s="140"/>
      <c r="X11" s="140"/>
      <c r="Y11" s="140"/>
      <c r="Z11" s="140"/>
    </row>
    <row r="12" spans="1:26" ht="18" customHeight="1">
      <c r="C12" s="69"/>
      <c r="D12" s="69"/>
      <c r="E12" s="69"/>
      <c r="F12" s="69"/>
      <c r="G12" s="69"/>
      <c r="H12" s="69"/>
      <c r="I12" s="69"/>
      <c r="J12" s="69"/>
      <c r="K12" s="69"/>
      <c r="L12" s="69"/>
      <c r="M12" s="69"/>
      <c r="S12" s="61"/>
    </row>
    <row r="13" spans="1:26" ht="14.25" customHeight="1">
      <c r="A13" s="87"/>
      <c r="B13" s="88" t="s">
        <v>1006</v>
      </c>
      <c r="C13" s="88" t="s">
        <v>961</v>
      </c>
      <c r="D13" s="90" t="s">
        <v>962</v>
      </c>
      <c r="E13" s="91" t="s">
        <v>963</v>
      </c>
      <c r="F13" s="88" t="s">
        <v>964</v>
      </c>
      <c r="G13" s="88" t="s">
        <v>1366</v>
      </c>
      <c r="H13" s="88" t="s">
        <v>965</v>
      </c>
      <c r="I13" s="88" t="s">
        <v>21</v>
      </c>
      <c r="J13" s="87"/>
      <c r="K13" s="87"/>
      <c r="L13" s="87"/>
      <c r="M13" s="87"/>
      <c r="N13" s="87"/>
      <c r="O13" s="87"/>
      <c r="P13" s="87"/>
      <c r="Q13" s="87"/>
      <c r="R13" s="87"/>
      <c r="S13" s="87"/>
      <c r="T13" s="87"/>
      <c r="U13" s="87"/>
      <c r="V13" s="87"/>
      <c r="W13" s="87"/>
      <c r="X13" s="87"/>
      <c r="Y13" s="87"/>
      <c r="Z13" s="87"/>
    </row>
    <row r="14" spans="1:26" ht="40.5" customHeight="1">
      <c r="B14" s="7" t="s">
        <v>966</v>
      </c>
      <c r="C14" s="61" t="s">
        <v>1484</v>
      </c>
      <c r="D14" s="242" t="s">
        <v>997</v>
      </c>
      <c r="E14" s="104">
        <f>IF(D14="Sí",1,0)</f>
        <v>0</v>
      </c>
      <c r="F14" s="61" t="s">
        <v>1485</v>
      </c>
      <c r="G14" s="7"/>
      <c r="H14" s="7"/>
      <c r="I14" s="7"/>
    </row>
    <row r="15" spans="1:26" ht="38.25" customHeight="1">
      <c r="A15" s="108"/>
      <c r="B15" s="109" t="s">
        <v>1010</v>
      </c>
      <c r="C15" s="110" t="s">
        <v>1486</v>
      </c>
      <c r="D15" s="211" t="s">
        <v>968</v>
      </c>
      <c r="E15" s="111">
        <f>IF(D15="Sí",1,0)</f>
        <v>1</v>
      </c>
      <c r="F15" s="115"/>
      <c r="G15" s="108"/>
      <c r="H15" s="108"/>
      <c r="I15" s="108"/>
      <c r="J15" s="108"/>
      <c r="K15" s="108"/>
      <c r="L15" s="108"/>
      <c r="M15" s="108"/>
      <c r="N15" s="108"/>
      <c r="O15" s="108"/>
      <c r="P15" s="108"/>
      <c r="Q15" s="108"/>
      <c r="R15" s="108"/>
      <c r="S15" s="108"/>
      <c r="T15" s="108"/>
      <c r="U15" s="108"/>
      <c r="V15" s="108"/>
      <c r="W15" s="108"/>
      <c r="X15" s="108"/>
      <c r="Y15" s="108"/>
      <c r="Z15" s="108"/>
    </row>
    <row r="16" spans="1:26" ht="19.5" customHeight="1">
      <c r="A16" s="154"/>
      <c r="B16" s="158"/>
      <c r="C16" s="138"/>
      <c r="E16" s="104"/>
      <c r="F16" s="135"/>
      <c r="G16" s="160"/>
      <c r="H16" s="156"/>
      <c r="I16" s="156"/>
      <c r="J16" s="156"/>
      <c r="K16" s="156"/>
      <c r="L16" s="156"/>
      <c r="M16" s="156"/>
      <c r="N16" s="156"/>
      <c r="O16" s="156"/>
      <c r="P16" s="156"/>
      <c r="Q16" s="156"/>
      <c r="R16" s="156"/>
      <c r="S16" s="156"/>
      <c r="T16" s="156"/>
      <c r="U16" s="156"/>
      <c r="V16" s="156"/>
      <c r="W16" s="156"/>
      <c r="X16" s="156"/>
      <c r="Y16" s="156"/>
      <c r="Z16" s="156"/>
    </row>
    <row r="17" spans="1:9" ht="26.25" customHeight="1">
      <c r="A17" s="102"/>
      <c r="B17" s="145" t="s">
        <v>970</v>
      </c>
      <c r="C17" s="99"/>
      <c r="D17" s="145" t="str">
        <f>IF((SUM(E14:E15)&gt;=1), "Actividad que se ajusta a los Criterios Técnicos de Selección","Actividad que NO se ajusta a los Criterios Técnicos de Selección")</f>
        <v>Actividad que se ajusta a los Criterios Técnicos de Selección</v>
      </c>
      <c r="E17" s="100"/>
      <c r="F17" s="101"/>
      <c r="G17" s="113"/>
      <c r="H17" s="113"/>
      <c r="I17" s="113"/>
    </row>
    <row r="18" spans="1:9" ht="21.75" customHeight="1">
      <c r="A18" s="102"/>
      <c r="B18" s="145" t="s">
        <v>971</v>
      </c>
      <c r="C18" s="99"/>
      <c r="D18" s="145" t="str">
        <f>IF((D17="Actividad que se ajusta a los Criterios Técnicos de Selección"),"De transición a la Mitigación del Cambio Climático","La actividad no puede demostrar, total o parcialmente, la CS al objetivo 1")</f>
        <v>De transición a la Mitigación del Cambio Climático</v>
      </c>
      <c r="E18" s="114"/>
      <c r="F18" s="103"/>
      <c r="G18" s="113"/>
      <c r="H18" s="113"/>
      <c r="I18" s="113"/>
    </row>
    <row r="19" spans="1:9" ht="14.25" customHeight="1"/>
    <row r="20" spans="1:9" ht="14.25" customHeight="1"/>
    <row r="21" spans="1:9" ht="14.25" customHeight="1"/>
    <row r="22" spans="1:9" ht="14.25" customHeight="1"/>
    <row r="23" spans="1:9" ht="15.75" customHeight="1"/>
    <row r="24" spans="1:9" ht="15.75" customHeight="1"/>
    <row r="25" spans="1:9" ht="19.5" customHeight="1"/>
    <row r="26" spans="1:9" ht="19.5" customHeight="1"/>
    <row r="27" spans="1:9" ht="14.25" customHeight="1"/>
    <row r="28" spans="1:9" ht="14.25" customHeight="1"/>
    <row r="29" spans="1:9" ht="14.25" customHeight="1"/>
    <row r="30" spans="1:9" ht="14.25" customHeight="1"/>
    <row r="31" spans="1:9" ht="14.25" customHeight="1"/>
    <row r="32" spans="1:9"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8:I8"/>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4E00-000000000000}">
          <x14:formula1>
            <xm:f>Respuesta!$A$2:$A$4</xm:f>
          </x14:formula1>
          <xm:sqref>D14:D15 H17:H18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998"/>
  <sheetViews>
    <sheetView showGridLines="0" zoomScale="70" zoomScaleNormal="70" workbookViewId="0">
      <pane ySplit="4" topLeftCell="A17" activePane="bottomLeft" state="frozen"/>
      <selection pane="bottomLeft" activeCell="D7" sqref="D7:G7"/>
    </sheetView>
  </sheetViews>
  <sheetFormatPr baseColWidth="10" defaultColWidth="14.44140625" defaultRowHeight="15" customHeight="1"/>
  <cols>
    <col min="1" max="1" width="3" customWidth="1"/>
    <col min="2" max="2" width="4.33203125" style="167" customWidth="1"/>
    <col min="3" max="3" width="6" style="167" customWidth="1"/>
    <col min="4" max="4" width="7.44140625" customWidth="1"/>
    <col min="5" max="5" width="82.33203125" customWidth="1"/>
    <col min="6" max="6" width="42.5546875" customWidth="1"/>
    <col min="7" max="7" width="45.5546875" customWidth="1"/>
    <col min="8" max="8" width="36" customWidth="1"/>
    <col min="9" max="9" width="34.44140625" customWidth="1"/>
    <col min="10" max="10" width="20.5546875" customWidth="1"/>
    <col min="11" max="11" width="26.33203125" customWidth="1"/>
    <col min="12" max="12" width="43.5546875" customWidth="1"/>
    <col min="13" max="13" width="43.33203125" customWidth="1"/>
    <col min="14" max="14" width="56.33203125" customWidth="1"/>
    <col min="15" max="15" width="30.33203125" customWidth="1"/>
    <col min="16" max="28" width="11.44140625" customWidth="1"/>
  </cols>
  <sheetData>
    <row r="1" spans="1:28"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c r="AA1" s="80"/>
      <c r="AB1" s="80"/>
    </row>
    <row r="2" spans="1:28"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c r="AA2" s="80"/>
      <c r="AB2" s="80"/>
    </row>
    <row r="3" spans="1:28" ht="28.5" customHeight="1">
      <c r="A3" s="80" t="s">
        <v>972</v>
      </c>
      <c r="B3" s="80"/>
      <c r="C3" s="80"/>
      <c r="D3" s="80"/>
      <c r="E3" s="80"/>
      <c r="F3" s="80"/>
      <c r="G3" s="80"/>
      <c r="H3" s="80"/>
      <c r="I3" s="80"/>
      <c r="J3" s="80"/>
      <c r="K3" s="80"/>
      <c r="L3" s="80"/>
      <c r="M3" s="80"/>
      <c r="N3" s="80"/>
      <c r="O3" s="80"/>
      <c r="P3" s="80"/>
      <c r="Q3" s="80"/>
      <c r="R3" s="80"/>
      <c r="S3" s="80"/>
      <c r="T3" s="80"/>
      <c r="U3" s="80"/>
      <c r="V3" s="80"/>
      <c r="W3" s="80"/>
      <c r="X3" s="80"/>
      <c r="Y3" s="80"/>
      <c r="Z3" s="80"/>
      <c r="AA3" s="80"/>
      <c r="AB3" s="80"/>
    </row>
    <row r="4" spans="1:28" ht="31.5" customHeight="1">
      <c r="A4" s="80" t="s">
        <v>973</v>
      </c>
      <c r="B4" s="80"/>
      <c r="C4" s="80"/>
      <c r="D4" s="80"/>
      <c r="E4" s="81"/>
      <c r="F4" s="80"/>
      <c r="G4" s="80"/>
      <c r="H4" s="80"/>
      <c r="I4" s="80"/>
      <c r="J4" s="80"/>
      <c r="K4" s="80"/>
      <c r="L4" s="80"/>
      <c r="M4" s="80"/>
      <c r="N4" s="80"/>
      <c r="O4" s="80"/>
      <c r="P4" s="80"/>
      <c r="Q4" s="80"/>
      <c r="R4" s="80"/>
      <c r="S4" s="80"/>
      <c r="T4" s="80"/>
      <c r="U4" s="80"/>
      <c r="V4" s="80"/>
      <c r="W4" s="80"/>
      <c r="X4" s="80"/>
      <c r="Y4" s="80"/>
      <c r="Z4" s="80"/>
      <c r="AA4" s="80"/>
      <c r="AB4" s="80"/>
    </row>
    <row r="5" spans="1:28" ht="14.25" customHeight="1">
      <c r="H5" s="82"/>
    </row>
    <row r="6" spans="1:28" ht="14.25" customHeight="1">
      <c r="A6" s="83"/>
      <c r="B6" s="192"/>
      <c r="C6" s="192"/>
      <c r="D6" s="84" t="s">
        <v>957</v>
      </c>
      <c r="E6" s="84"/>
      <c r="F6" s="85"/>
      <c r="G6" s="85"/>
      <c r="H6" s="84"/>
      <c r="I6" s="85"/>
      <c r="J6" s="83"/>
      <c r="K6" s="83"/>
      <c r="L6" s="83"/>
      <c r="M6" s="83"/>
      <c r="N6" s="83"/>
      <c r="O6" s="83"/>
      <c r="P6" s="86"/>
      <c r="Q6" s="83"/>
      <c r="R6" s="83"/>
      <c r="S6" s="83"/>
      <c r="T6" s="83"/>
      <c r="U6" s="83"/>
      <c r="V6" s="83"/>
      <c r="W6" s="83"/>
      <c r="X6" s="83"/>
      <c r="Y6" s="83"/>
      <c r="Z6" s="83"/>
      <c r="AA6" s="83"/>
      <c r="AB6" s="83"/>
    </row>
    <row r="7" spans="1:28" ht="67.2" customHeight="1">
      <c r="D7" s="320" t="s">
        <v>1700</v>
      </c>
      <c r="E7" s="321"/>
      <c r="F7" s="321"/>
      <c r="G7" s="321"/>
      <c r="H7" s="7"/>
      <c r="I7" s="7"/>
      <c r="J7" s="7"/>
      <c r="K7" s="7"/>
      <c r="P7" s="61"/>
    </row>
    <row r="8" spans="1:28" ht="17.25" customHeight="1">
      <c r="A8" s="87"/>
      <c r="B8" s="193"/>
      <c r="C8" s="193"/>
      <c r="D8" s="88" t="s">
        <v>959</v>
      </c>
      <c r="E8" s="88"/>
      <c r="F8" s="88"/>
      <c r="G8" s="87"/>
      <c r="H8" s="88"/>
      <c r="I8" s="88"/>
      <c r="J8" s="87"/>
      <c r="K8" s="87"/>
      <c r="L8" s="87"/>
      <c r="M8" s="87"/>
      <c r="N8" s="87"/>
      <c r="O8" s="87"/>
      <c r="P8" s="89"/>
      <c r="Q8" s="87"/>
      <c r="R8" s="87"/>
      <c r="S8" s="87"/>
      <c r="T8" s="87"/>
      <c r="U8" s="87"/>
      <c r="V8" s="87"/>
      <c r="W8" s="87"/>
      <c r="X8" s="87"/>
      <c r="Y8" s="87"/>
      <c r="Z8" s="87"/>
      <c r="AA8" s="87"/>
      <c r="AB8" s="87"/>
    </row>
    <row r="9" spans="1:28" ht="14.25" customHeight="1">
      <c r="D9" s="75" t="s">
        <v>975</v>
      </c>
    </row>
    <row r="10" spans="1:28" ht="14.25" customHeight="1"/>
    <row r="11" spans="1:28" ht="14.25" customHeight="1">
      <c r="A11" s="87"/>
      <c r="B11" s="193"/>
      <c r="C11" s="193"/>
      <c r="D11" s="88" t="s">
        <v>960</v>
      </c>
      <c r="E11" s="88" t="s">
        <v>961</v>
      </c>
      <c r="F11" s="90" t="s">
        <v>962</v>
      </c>
      <c r="G11" s="91" t="s">
        <v>963</v>
      </c>
      <c r="H11" s="91" t="s">
        <v>964</v>
      </c>
      <c r="I11" s="91" t="s">
        <v>965</v>
      </c>
      <c r="J11" s="87"/>
      <c r="K11" s="87"/>
      <c r="L11" s="87"/>
      <c r="M11" s="87"/>
      <c r="N11" s="87"/>
      <c r="O11" s="87"/>
      <c r="P11" s="87"/>
      <c r="Q11" s="87"/>
      <c r="R11" s="87"/>
      <c r="S11" s="87"/>
      <c r="T11" s="87"/>
      <c r="U11" s="87"/>
      <c r="V11" s="87"/>
      <c r="W11" s="87"/>
      <c r="X11" s="87"/>
      <c r="Y11" s="87"/>
      <c r="Z11" s="87"/>
      <c r="AA11" s="87"/>
      <c r="AB11" s="87"/>
    </row>
    <row r="12" spans="1:28" ht="55.5" customHeight="1">
      <c r="A12" s="322" t="s">
        <v>966</v>
      </c>
      <c r="B12" s="322"/>
      <c r="C12" s="322"/>
      <c r="D12" s="322"/>
      <c r="E12" s="73" t="s">
        <v>976</v>
      </c>
      <c r="F12" s="207" t="s">
        <v>997</v>
      </c>
      <c r="G12" s="104"/>
      <c r="H12" s="105"/>
      <c r="I12" s="105"/>
    </row>
    <row r="13" spans="1:28" ht="127.5" customHeight="1">
      <c r="B13" s="323" t="s">
        <v>977</v>
      </c>
      <c r="C13" s="323"/>
      <c r="D13" s="323"/>
      <c r="E13" s="73" t="s">
        <v>978</v>
      </c>
      <c r="F13" s="207" t="s">
        <v>968</v>
      </c>
      <c r="G13" s="104">
        <v>1</v>
      </c>
      <c r="H13" s="73" t="s">
        <v>979</v>
      </c>
      <c r="I13" s="73"/>
    </row>
    <row r="14" spans="1:28" ht="51.75" customHeight="1">
      <c r="B14" s="324" t="s">
        <v>980</v>
      </c>
      <c r="C14" s="324"/>
      <c r="D14" s="324"/>
      <c r="E14" s="73" t="s">
        <v>981</v>
      </c>
      <c r="F14" s="207" t="s">
        <v>968</v>
      </c>
      <c r="G14" s="104"/>
      <c r="H14" s="73"/>
      <c r="I14" s="106"/>
    </row>
    <row r="15" spans="1:28" ht="57.75" customHeight="1">
      <c r="C15" s="324" t="s">
        <v>982</v>
      </c>
      <c r="D15" s="324"/>
      <c r="E15" s="73" t="s">
        <v>983</v>
      </c>
      <c r="F15" s="207" t="s">
        <v>968</v>
      </c>
      <c r="G15" s="104">
        <f t="shared" ref="G15:G17" si="0">IF(F15="Sí",0.125,0)</f>
        <v>0.125</v>
      </c>
      <c r="H15" s="107" t="s">
        <v>984</v>
      </c>
    </row>
    <row r="16" spans="1:28" ht="48" customHeight="1">
      <c r="C16" s="324" t="s">
        <v>985</v>
      </c>
      <c r="D16" s="324"/>
      <c r="E16" s="73" t="s">
        <v>986</v>
      </c>
      <c r="F16" s="207" t="s">
        <v>968</v>
      </c>
      <c r="G16" s="104">
        <f t="shared" si="0"/>
        <v>0.125</v>
      </c>
    </row>
    <row r="17" spans="1:28" ht="73.5" customHeight="1">
      <c r="C17" s="324" t="s">
        <v>987</v>
      </c>
      <c r="D17" s="324"/>
      <c r="E17" s="73" t="s">
        <v>988</v>
      </c>
      <c r="F17" s="207" t="s">
        <v>968</v>
      </c>
      <c r="G17" s="104">
        <f t="shared" si="0"/>
        <v>0.125</v>
      </c>
    </row>
    <row r="18" spans="1:28" ht="77.25" customHeight="1">
      <c r="C18" s="324" t="s">
        <v>989</v>
      </c>
      <c r="D18" s="324"/>
      <c r="E18" s="73" t="s">
        <v>990</v>
      </c>
      <c r="F18" s="207" t="s">
        <v>991</v>
      </c>
      <c r="G18" s="104"/>
    </row>
    <row r="19" spans="1:28" ht="43.5" customHeight="1">
      <c r="D19" s="69" t="s">
        <v>992</v>
      </c>
      <c r="E19" s="169" t="s">
        <v>993</v>
      </c>
      <c r="F19" s="207" t="s">
        <v>968</v>
      </c>
      <c r="G19" s="104">
        <f>IF(F19="Sí",0.125,0)</f>
        <v>0.125</v>
      </c>
      <c r="H19" s="107" t="s">
        <v>984</v>
      </c>
      <c r="I19" s="61" t="s">
        <v>994</v>
      </c>
    </row>
    <row r="20" spans="1:28" ht="64.5" customHeight="1">
      <c r="C20" s="324" t="s">
        <v>995</v>
      </c>
      <c r="D20" s="324"/>
      <c r="E20" s="73" t="s">
        <v>996</v>
      </c>
      <c r="F20" s="207" t="s">
        <v>997</v>
      </c>
      <c r="G20" s="104">
        <f>IF(F20="No",0.125,0)</f>
        <v>0.125</v>
      </c>
    </row>
    <row r="21" spans="1:28" ht="91.5" customHeight="1">
      <c r="C21" s="324" t="s">
        <v>998</v>
      </c>
      <c r="D21" s="324"/>
      <c r="E21" s="73" t="s">
        <v>999</v>
      </c>
      <c r="F21" s="207" t="s">
        <v>968</v>
      </c>
      <c r="G21" s="104">
        <f t="shared" ref="G21:G23" si="1">IF(F21="Sí",0.125,0)</f>
        <v>0.125</v>
      </c>
    </row>
    <row r="22" spans="1:28" ht="72" customHeight="1">
      <c r="C22" s="324" t="s">
        <v>1000</v>
      </c>
      <c r="D22" s="324"/>
      <c r="E22" s="73" t="s">
        <v>1001</v>
      </c>
      <c r="F22" s="207" t="s">
        <v>968</v>
      </c>
      <c r="G22" s="104">
        <f t="shared" si="1"/>
        <v>0.125</v>
      </c>
    </row>
    <row r="23" spans="1:28" ht="45" customHeight="1">
      <c r="A23" s="108"/>
      <c r="B23" s="108"/>
      <c r="C23" s="325" t="s">
        <v>1002</v>
      </c>
      <c r="D23" s="325"/>
      <c r="E23" s="110" t="s">
        <v>1003</v>
      </c>
      <c r="F23" s="211" t="s">
        <v>968</v>
      </c>
      <c r="G23" s="111">
        <f t="shared" si="1"/>
        <v>0.125</v>
      </c>
      <c r="H23" s="108"/>
      <c r="I23" s="108"/>
      <c r="J23" s="108"/>
      <c r="K23" s="108"/>
      <c r="L23" s="108"/>
      <c r="M23" s="108"/>
      <c r="N23" s="108"/>
      <c r="O23" s="108"/>
      <c r="P23" s="108"/>
      <c r="Q23" s="108"/>
      <c r="R23" s="108"/>
      <c r="S23" s="108"/>
      <c r="T23" s="108"/>
      <c r="U23" s="108"/>
      <c r="V23" s="108"/>
      <c r="W23" s="108"/>
      <c r="X23" s="108"/>
      <c r="Y23" s="108"/>
      <c r="Z23" s="108"/>
      <c r="AA23" s="108"/>
      <c r="AB23" s="108"/>
    </row>
    <row r="24" spans="1:28" ht="32.25" customHeight="1">
      <c r="E24" s="34"/>
      <c r="F24" s="34"/>
      <c r="G24" s="34"/>
      <c r="H24" s="34"/>
      <c r="I24" s="34"/>
      <c r="K24" s="34"/>
    </row>
    <row r="25" spans="1:28" ht="20.25" customHeight="1">
      <c r="A25" s="97"/>
      <c r="B25" s="194"/>
      <c r="C25" s="194"/>
      <c r="D25" s="98" t="s">
        <v>970</v>
      </c>
      <c r="E25" s="99"/>
      <c r="F25" s="100" t="str">
        <f>IF((SUM(G12:G23)=2), "Actividad que se ajusta a los Criterios Técnicos de Selección","Actividad que NO se ajusta a los Criterios Técnicos de Selección")</f>
        <v>Actividad que se ajusta a los Criterios Técnicos de Selección</v>
      </c>
      <c r="G25" s="100"/>
      <c r="H25" s="101"/>
    </row>
    <row r="26" spans="1:28" ht="19.5" customHeight="1">
      <c r="A26" s="102"/>
      <c r="B26" s="194"/>
      <c r="C26" s="194"/>
      <c r="D26" s="98" t="s">
        <v>971</v>
      </c>
      <c r="E26" s="99"/>
      <c r="F26" s="100" t="str">
        <f>IF((F25="Actividad que se ajusta a los Criterios Técnicos de Selección"),"Facilitadora de la Mitigación del Cambio Climático","La actividad no puede demostrar, total o parcialmente, la CS al objetivo 1")</f>
        <v>Facilitadora de la Mitigación del Cambio Climático</v>
      </c>
      <c r="G26" s="100"/>
      <c r="H26" s="101"/>
    </row>
    <row r="27" spans="1:28" ht="14.25" customHeight="1"/>
    <row r="28" spans="1:28" ht="14.25" customHeight="1"/>
    <row r="29" spans="1:28" ht="14.25" customHeight="1"/>
    <row r="30" spans="1:28" ht="14.25" customHeight="1"/>
    <row r="31" spans="1:28" ht="14.25" customHeight="1"/>
    <row r="32" spans="1:28" ht="78" customHeight="1"/>
    <row r="33" ht="93" customHeight="1"/>
    <row r="34" ht="80.25" customHeight="1"/>
    <row r="35" ht="30"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12">
    <mergeCell ref="C22:D22"/>
    <mergeCell ref="C23:D23"/>
    <mergeCell ref="C16:D16"/>
    <mergeCell ref="C17:D17"/>
    <mergeCell ref="C18:D18"/>
    <mergeCell ref="C20:D20"/>
    <mergeCell ref="C21:D21"/>
    <mergeCell ref="D7:G7"/>
    <mergeCell ref="A12:D12"/>
    <mergeCell ref="B13:D13"/>
    <mergeCell ref="B14:D14"/>
    <mergeCell ref="C15:D15"/>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Selecciona una opción" xr:uid="{00000000-0002-0000-0700-000000000000}">
          <x14:formula1>
            <xm:f>Respuesta!$A$2:$A$4</xm:f>
          </x14:formula1>
          <xm:sqref>F12:F17 F19:F23</xm:sqref>
        </x14:dataValidation>
        <x14:dataValidation type="list" allowBlank="1" showInputMessage="1" showErrorMessage="1" prompt="Selecciona una opción" xr:uid="{00000000-0002-0000-0700-000001000000}">
          <x14:formula1>
            <xm:f>Respuesta!$A$5:$A$7</xm:f>
          </x14:formula1>
          <xm:sqref>F18</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Z1000"/>
  <sheetViews>
    <sheetView showGridLines="0" zoomScale="40" zoomScaleNormal="40" workbookViewId="0">
      <pane ySplit="4" topLeftCell="A5" activePane="bottomLeft" state="frozen"/>
      <selection pane="bottomLeft" activeCell="B7" sqref="B7:E7"/>
    </sheetView>
  </sheetViews>
  <sheetFormatPr baseColWidth="10" defaultColWidth="14.44140625" defaultRowHeight="15" customHeight="1"/>
  <cols>
    <col min="1" max="1" width="3.6640625" customWidth="1"/>
    <col min="2" max="2" width="3.33203125" customWidth="1"/>
    <col min="3" max="3" width="79.6640625" customWidth="1"/>
    <col min="4" max="4" width="78.33203125" customWidth="1"/>
    <col min="5" max="5" width="87.3320312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1487</v>
      </c>
      <c r="B3" s="80"/>
      <c r="C3" s="81"/>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1488</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43.5" customHeight="1">
      <c r="B7" s="320" t="s">
        <v>1701</v>
      </c>
      <c r="C7" s="320"/>
      <c r="D7" s="320"/>
      <c r="E7" s="320"/>
      <c r="F7" s="7"/>
      <c r="G7" s="7"/>
      <c r="H7" s="7"/>
      <c r="I7" s="7"/>
      <c r="J7" s="7"/>
      <c r="K7" s="7"/>
      <c r="L7" s="7"/>
      <c r="M7" s="7"/>
      <c r="S7" s="61"/>
    </row>
    <row r="8" spans="1:26" ht="16.5" customHeight="1">
      <c r="B8" s="332"/>
      <c r="C8" s="313"/>
      <c r="D8" s="313"/>
      <c r="E8" s="313"/>
      <c r="F8" s="313"/>
      <c r="G8" s="313"/>
      <c r="H8" s="313"/>
      <c r="I8" s="313"/>
      <c r="N8" s="61"/>
    </row>
    <row r="9" spans="1:26" ht="15.75" customHeight="1">
      <c r="B9" s="76"/>
      <c r="C9" s="76"/>
      <c r="D9" s="76"/>
      <c r="E9" s="76"/>
      <c r="F9" s="76"/>
      <c r="G9" s="76"/>
      <c r="H9" s="76"/>
      <c r="I9" s="76"/>
      <c r="J9" s="76"/>
      <c r="K9" s="76"/>
      <c r="L9" s="76"/>
      <c r="M9" s="76"/>
      <c r="S9" s="61"/>
    </row>
    <row r="10" spans="1:26" ht="14.25" customHeight="1">
      <c r="A10" s="87"/>
      <c r="B10" s="88" t="s">
        <v>959</v>
      </c>
      <c r="C10" s="88"/>
      <c r="D10" s="88"/>
      <c r="E10" s="88"/>
      <c r="F10" s="88"/>
      <c r="G10" s="88"/>
      <c r="H10" s="87"/>
      <c r="I10" s="87"/>
      <c r="J10" s="87"/>
      <c r="K10" s="87"/>
      <c r="L10" s="87"/>
      <c r="M10" s="87"/>
      <c r="N10" s="87"/>
      <c r="O10" s="87"/>
      <c r="P10" s="87"/>
      <c r="Q10" s="87"/>
      <c r="R10" s="87"/>
      <c r="S10" s="87"/>
      <c r="T10" s="87"/>
      <c r="U10" s="87"/>
      <c r="V10" s="87"/>
      <c r="W10" s="87"/>
      <c r="X10" s="87"/>
      <c r="Y10" s="87"/>
      <c r="Z10" s="87"/>
    </row>
    <row r="11" spans="1:26" ht="18" customHeight="1">
      <c r="C11" s="69"/>
      <c r="D11" s="69"/>
      <c r="E11" s="69"/>
      <c r="F11" s="69"/>
      <c r="G11" s="69"/>
      <c r="H11" s="69"/>
      <c r="I11" s="69"/>
      <c r="J11" s="69"/>
      <c r="K11" s="69"/>
      <c r="L11" s="69"/>
      <c r="M11" s="69"/>
      <c r="S11" s="61"/>
    </row>
    <row r="12" spans="1:26" ht="18" customHeight="1">
      <c r="C12" s="69"/>
      <c r="D12" s="69"/>
      <c r="E12" s="69"/>
      <c r="F12" s="69"/>
      <c r="G12" s="69"/>
      <c r="H12" s="69"/>
      <c r="I12" s="69"/>
      <c r="J12" s="69"/>
      <c r="K12" s="69"/>
      <c r="L12" s="69"/>
      <c r="M12" s="69"/>
      <c r="S12" s="61"/>
    </row>
    <row r="13" spans="1:26" ht="14.25" customHeight="1">
      <c r="A13" s="87"/>
      <c r="B13" s="88" t="s">
        <v>1006</v>
      </c>
      <c r="C13" s="88" t="s">
        <v>961</v>
      </c>
      <c r="D13" s="90" t="s">
        <v>962</v>
      </c>
      <c r="E13" s="91" t="s">
        <v>963</v>
      </c>
      <c r="F13" s="88" t="s">
        <v>964</v>
      </c>
      <c r="G13" s="88" t="s">
        <v>965</v>
      </c>
      <c r="H13" s="87"/>
      <c r="I13" s="87"/>
      <c r="J13" s="87"/>
      <c r="K13" s="87"/>
      <c r="L13" s="87"/>
      <c r="M13" s="87"/>
      <c r="N13" s="87"/>
      <c r="O13" s="87"/>
      <c r="P13" s="87"/>
      <c r="Q13" s="87"/>
      <c r="R13" s="87"/>
      <c r="S13" s="87"/>
      <c r="T13" s="87"/>
      <c r="U13" s="87"/>
      <c r="V13" s="87"/>
      <c r="W13" s="87"/>
      <c r="X13" s="87"/>
      <c r="Y13" s="87"/>
      <c r="Z13" s="87"/>
    </row>
    <row r="14" spans="1:26" ht="82.2" customHeight="1">
      <c r="A14" s="344" t="s">
        <v>966</v>
      </c>
      <c r="B14" s="344"/>
      <c r="C14" s="245" t="s">
        <v>1489</v>
      </c>
      <c r="D14" s="242" t="s">
        <v>968</v>
      </c>
      <c r="E14" s="104">
        <f t="shared" ref="E14:E20" si="0">IF(D14="Sí",1,0)</f>
        <v>1</v>
      </c>
      <c r="F14" s="141"/>
      <c r="G14" s="141"/>
      <c r="H14" s="140"/>
      <c r="I14" s="140"/>
      <c r="J14" s="140"/>
      <c r="K14" s="140"/>
      <c r="L14" s="140"/>
      <c r="M14" s="140"/>
      <c r="N14" s="140"/>
      <c r="O14" s="140"/>
      <c r="P14" s="140"/>
      <c r="Q14" s="140"/>
      <c r="R14" s="140"/>
      <c r="S14" s="140"/>
      <c r="T14" s="140"/>
      <c r="U14" s="140"/>
      <c r="V14" s="140"/>
      <c r="W14" s="140"/>
      <c r="X14" s="140"/>
      <c r="Y14" s="140"/>
      <c r="Z14" s="140"/>
    </row>
    <row r="15" spans="1:26" ht="105.45" customHeight="1">
      <c r="B15" s="195" t="s">
        <v>1558</v>
      </c>
      <c r="C15" s="61" t="s">
        <v>1490</v>
      </c>
      <c r="D15" s="207" t="s">
        <v>968</v>
      </c>
      <c r="E15" s="104">
        <f t="shared" si="0"/>
        <v>1</v>
      </c>
      <c r="F15" s="7"/>
      <c r="G15" s="7"/>
    </row>
    <row r="16" spans="1:26" ht="40.5" customHeight="1">
      <c r="B16" s="195" t="s">
        <v>1563</v>
      </c>
      <c r="C16" s="61" t="s">
        <v>1491</v>
      </c>
      <c r="D16" s="207" t="s">
        <v>968</v>
      </c>
      <c r="E16" s="104">
        <f t="shared" si="0"/>
        <v>1</v>
      </c>
      <c r="F16" s="7"/>
      <c r="G16" s="7"/>
    </row>
    <row r="17" spans="1:26" ht="40.5" customHeight="1">
      <c r="B17" s="195" t="s">
        <v>1581</v>
      </c>
      <c r="C17" s="61" t="s">
        <v>1492</v>
      </c>
      <c r="D17" s="207" t="s">
        <v>968</v>
      </c>
      <c r="E17" s="104">
        <f t="shared" si="0"/>
        <v>1</v>
      </c>
      <c r="F17" s="7"/>
      <c r="G17" s="7"/>
    </row>
    <row r="18" spans="1:26" ht="40.5" customHeight="1">
      <c r="B18" s="195" t="s">
        <v>1582</v>
      </c>
      <c r="C18" s="61" t="s">
        <v>1493</v>
      </c>
      <c r="D18" s="207" t="s">
        <v>968</v>
      </c>
      <c r="E18" s="104">
        <f t="shared" si="0"/>
        <v>1</v>
      </c>
      <c r="F18" s="7"/>
      <c r="G18" s="7"/>
    </row>
    <row r="19" spans="1:26" ht="96.75" customHeight="1">
      <c r="B19" s="195" t="s">
        <v>1585</v>
      </c>
      <c r="C19" s="61" t="s">
        <v>1494</v>
      </c>
      <c r="D19" s="207" t="s">
        <v>968</v>
      </c>
      <c r="E19" s="104">
        <f t="shared" si="0"/>
        <v>1</v>
      </c>
      <c r="F19" s="7"/>
      <c r="G19" s="7"/>
    </row>
    <row r="20" spans="1:26" ht="115.5" customHeight="1">
      <c r="A20" s="108"/>
      <c r="B20" s="213" t="s">
        <v>1586</v>
      </c>
      <c r="C20" s="110" t="s">
        <v>1495</v>
      </c>
      <c r="D20" s="208" t="s">
        <v>968</v>
      </c>
      <c r="E20" s="111">
        <f t="shared" si="0"/>
        <v>1</v>
      </c>
      <c r="F20" s="115"/>
      <c r="G20" s="108"/>
      <c r="H20" s="108"/>
      <c r="I20" s="108"/>
      <c r="J20" s="108"/>
      <c r="K20" s="108"/>
      <c r="L20" s="108"/>
      <c r="M20" s="108"/>
      <c r="N20" s="108"/>
      <c r="O20" s="108"/>
      <c r="P20" s="108"/>
      <c r="Q20" s="108"/>
      <c r="R20" s="108"/>
      <c r="S20" s="108"/>
      <c r="T20" s="108"/>
      <c r="U20" s="108"/>
      <c r="V20" s="108"/>
      <c r="W20" s="108"/>
      <c r="X20" s="108"/>
      <c r="Y20" s="108"/>
      <c r="Z20" s="108"/>
    </row>
    <row r="21" spans="1:26" ht="19.5" customHeight="1">
      <c r="A21" s="154"/>
      <c r="B21" s="158"/>
      <c r="C21" s="138"/>
      <c r="E21" s="104"/>
      <c r="F21" s="135"/>
      <c r="G21" s="160"/>
      <c r="H21" s="156"/>
      <c r="I21" s="156"/>
      <c r="J21" s="156"/>
      <c r="K21" s="156"/>
      <c r="L21" s="156"/>
      <c r="M21" s="156"/>
      <c r="N21" s="156"/>
      <c r="O21" s="156"/>
      <c r="P21" s="156"/>
      <c r="Q21" s="156"/>
      <c r="R21" s="156"/>
      <c r="S21" s="156"/>
      <c r="T21" s="156"/>
      <c r="U21" s="156"/>
      <c r="V21" s="156"/>
      <c r="W21" s="156"/>
      <c r="X21" s="156"/>
      <c r="Y21" s="156"/>
      <c r="Z21" s="156"/>
    </row>
    <row r="22" spans="1:26" ht="26.25" customHeight="1">
      <c r="A22" s="102"/>
      <c r="B22" s="145" t="s">
        <v>970</v>
      </c>
      <c r="C22" s="99"/>
      <c r="D22" s="145" t="str">
        <f>IF(AND(SUM(E14:E20)&gt;=1), "Actividad que se ajusta a los Criterios Técnicos de Selección","Actividad que NO se ajusta a los Criterios Técnicos de Selección")</f>
        <v>Actividad que se ajusta a los Criterios Técnicos de Selección</v>
      </c>
      <c r="E22" s="100"/>
      <c r="F22" s="101"/>
      <c r="G22" s="113"/>
      <c r="H22" s="113"/>
      <c r="I22" s="113"/>
    </row>
    <row r="23" spans="1:26" ht="21.75" customHeight="1">
      <c r="A23" s="102"/>
      <c r="B23" s="145" t="s">
        <v>971</v>
      </c>
      <c r="C23" s="99"/>
      <c r="D23" s="145" t="str">
        <f>IF((D22="Actividad que se ajusta a los Criterios Técnicos de Selección"),"Facilitadora de la Mitigación del Cambio Climático","La actividad no puede demostrar, total o parcialmente, la CS al objetivo 1")</f>
        <v>Facilitadora de la Mitigación del Cambio Climático</v>
      </c>
      <c r="E23" s="114"/>
      <c r="F23" s="103"/>
      <c r="G23" s="113"/>
      <c r="H23" s="113"/>
      <c r="I23" s="113"/>
    </row>
    <row r="24" spans="1:26" ht="14.25" customHeight="1"/>
    <row r="25" spans="1:26" ht="14.25" customHeight="1"/>
    <row r="26" spans="1:26" ht="14.25" customHeight="1"/>
    <row r="27" spans="1:26" ht="14.25" customHeight="1"/>
    <row r="28" spans="1:26" ht="14.25" customHeight="1"/>
    <row r="29" spans="1:26" ht="15.75" customHeight="1"/>
    <row r="30" spans="1:26" ht="15.75" customHeight="1"/>
    <row r="31" spans="1:26" ht="19.5" customHeight="1"/>
    <row r="32" spans="1:26" ht="19.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
    <mergeCell ref="B8:I8"/>
    <mergeCell ref="A14:B14"/>
    <mergeCell ref="B7:E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4F00-000000000000}">
          <x14:formula1>
            <xm:f>Respuesta!$A$2:$A$4</xm:f>
          </x14:formula1>
          <xm:sqref>D14:D20 H22:H23</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Z1000"/>
  <sheetViews>
    <sheetView showGridLines="0" zoomScale="55" zoomScaleNormal="55" workbookViewId="0">
      <pane ySplit="4" topLeftCell="A5" activePane="bottomLeft" state="frozen"/>
      <selection pane="bottomLeft" activeCell="D18" sqref="D18"/>
    </sheetView>
  </sheetViews>
  <sheetFormatPr baseColWidth="10" defaultColWidth="14.44140625" defaultRowHeight="15" customHeight="1"/>
  <cols>
    <col min="1" max="1" width="6" customWidth="1"/>
    <col min="2" max="2" width="9.44140625" customWidth="1"/>
    <col min="3" max="3" width="79.6640625" customWidth="1"/>
    <col min="4" max="4" width="63.5546875" customWidth="1"/>
    <col min="5" max="5" width="45.554687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1496</v>
      </c>
      <c r="B3" s="80"/>
      <c r="C3" s="81"/>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1497</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18" customHeight="1">
      <c r="B7" s="7" t="s">
        <v>974</v>
      </c>
      <c r="C7" s="7"/>
      <c r="D7" s="7"/>
      <c r="E7" s="7"/>
      <c r="F7" s="7"/>
      <c r="G7" s="7"/>
      <c r="H7" s="7"/>
      <c r="I7" s="7"/>
      <c r="J7" s="7"/>
      <c r="K7" s="7"/>
      <c r="L7" s="7"/>
      <c r="M7" s="7"/>
      <c r="S7" s="61"/>
    </row>
    <row r="8" spans="1:26" ht="16.5" customHeight="1">
      <c r="B8" s="335"/>
      <c r="C8" s="313"/>
      <c r="D8" s="313"/>
      <c r="E8" s="313"/>
      <c r="F8" s="313"/>
      <c r="G8" s="313"/>
      <c r="H8" s="313"/>
      <c r="I8" s="313"/>
      <c r="N8" s="61"/>
    </row>
    <row r="9" spans="1:26" ht="15.75" customHeight="1">
      <c r="B9" s="76"/>
      <c r="C9" s="76"/>
      <c r="D9" s="76"/>
      <c r="E9" s="76"/>
      <c r="F9" s="76"/>
      <c r="G9" s="76"/>
      <c r="H9" s="76"/>
      <c r="I9" s="76"/>
      <c r="J9" s="76"/>
      <c r="K9" s="76"/>
      <c r="L9" s="76"/>
      <c r="M9" s="76"/>
      <c r="S9" s="61"/>
    </row>
    <row r="10" spans="1:26" ht="14.25" customHeight="1">
      <c r="A10" s="87"/>
      <c r="B10" s="88" t="s">
        <v>959</v>
      </c>
      <c r="C10" s="88"/>
      <c r="D10" s="88"/>
      <c r="E10" s="88"/>
      <c r="F10" s="88"/>
      <c r="G10" s="88"/>
      <c r="H10" s="87"/>
      <c r="I10" s="87"/>
      <c r="J10" s="87"/>
      <c r="K10" s="87"/>
      <c r="L10" s="87"/>
      <c r="M10" s="87"/>
      <c r="N10" s="87"/>
      <c r="O10" s="87"/>
      <c r="P10" s="87"/>
      <c r="Q10" s="87"/>
      <c r="R10" s="87"/>
      <c r="S10" s="87"/>
      <c r="T10" s="87"/>
      <c r="U10" s="87"/>
      <c r="V10" s="87"/>
      <c r="W10" s="87"/>
      <c r="X10" s="87"/>
      <c r="Y10" s="87"/>
      <c r="Z10" s="87"/>
    </row>
    <row r="11" spans="1:26" ht="18" customHeight="1">
      <c r="C11" s="69"/>
      <c r="D11" s="69"/>
      <c r="E11" s="69"/>
      <c r="F11" s="69"/>
      <c r="G11" s="69"/>
      <c r="H11" s="69"/>
      <c r="I11" s="69"/>
      <c r="J11" s="69"/>
      <c r="K11" s="69"/>
      <c r="L11" s="69"/>
      <c r="M11" s="69"/>
      <c r="S11" s="61"/>
    </row>
    <row r="12" spans="1:26" ht="18" customHeight="1">
      <c r="C12" s="69"/>
      <c r="D12" s="69"/>
      <c r="E12" s="69"/>
      <c r="F12" s="69"/>
      <c r="G12" s="69"/>
      <c r="H12" s="69"/>
      <c r="I12" s="69"/>
      <c r="J12" s="69"/>
      <c r="K12" s="69"/>
      <c r="L12" s="69"/>
      <c r="R12" s="61"/>
    </row>
    <row r="13" spans="1:26" ht="14.25" customHeight="1">
      <c r="A13" s="87"/>
      <c r="B13" s="88" t="s">
        <v>1006</v>
      </c>
      <c r="C13" s="88" t="s">
        <v>961</v>
      </c>
      <c r="D13" s="90" t="s">
        <v>962</v>
      </c>
      <c r="E13" s="91" t="s">
        <v>963</v>
      </c>
      <c r="F13" s="88" t="s">
        <v>964</v>
      </c>
      <c r="G13" s="88" t="s">
        <v>965</v>
      </c>
      <c r="H13" s="87"/>
      <c r="I13" s="87"/>
      <c r="J13" s="87"/>
      <c r="K13" s="87"/>
      <c r="L13" s="87"/>
      <c r="M13" s="87"/>
      <c r="N13" s="87"/>
      <c r="O13" s="87"/>
      <c r="P13" s="87"/>
      <c r="Q13" s="87"/>
      <c r="R13" s="87"/>
      <c r="S13" s="87"/>
      <c r="T13" s="87"/>
      <c r="U13" s="87"/>
      <c r="V13" s="87"/>
      <c r="W13" s="87"/>
      <c r="X13" s="87"/>
      <c r="Y13" s="87"/>
      <c r="Z13" s="87"/>
    </row>
    <row r="14" spans="1:26" ht="40.5" customHeight="1">
      <c r="A14" s="92"/>
      <c r="B14" s="92" t="s">
        <v>966</v>
      </c>
      <c r="C14" s="243" t="s">
        <v>1498</v>
      </c>
      <c r="D14" s="214" t="s">
        <v>968</v>
      </c>
      <c r="E14" s="95">
        <f>IF(D14="Sí",1,0)</f>
        <v>1</v>
      </c>
      <c r="F14" s="92"/>
      <c r="G14" s="92"/>
      <c r="H14" s="92"/>
      <c r="I14" s="92"/>
      <c r="J14" s="92"/>
      <c r="K14" s="92"/>
      <c r="L14" s="92"/>
      <c r="M14" s="92"/>
      <c r="N14" s="92"/>
      <c r="O14" s="92"/>
      <c r="P14" s="92"/>
      <c r="Q14" s="92"/>
      <c r="R14" s="92"/>
      <c r="S14" s="92"/>
      <c r="T14" s="92"/>
      <c r="U14" s="92"/>
      <c r="V14" s="92"/>
      <c r="W14" s="92"/>
      <c r="X14" s="92"/>
      <c r="Y14" s="92"/>
      <c r="Z14" s="92"/>
    </row>
    <row r="15" spans="1:26" ht="19.5" customHeight="1">
      <c r="A15" s="154"/>
      <c r="B15" s="158"/>
      <c r="C15" s="138"/>
      <c r="E15" s="104"/>
      <c r="F15" s="135"/>
      <c r="G15" s="156"/>
      <c r="H15" s="156"/>
      <c r="I15" s="156"/>
      <c r="J15" s="156"/>
      <c r="K15" s="156"/>
      <c r="L15" s="156"/>
      <c r="M15" s="156"/>
      <c r="N15" s="156"/>
      <c r="O15" s="156"/>
      <c r="P15" s="156"/>
      <c r="Q15" s="156"/>
      <c r="R15" s="156"/>
      <c r="S15" s="156"/>
      <c r="T15" s="156"/>
      <c r="U15" s="156"/>
      <c r="V15" s="156"/>
      <c r="W15" s="156"/>
      <c r="X15" s="156"/>
      <c r="Y15" s="156"/>
      <c r="Z15" s="156"/>
    </row>
    <row r="16" spans="1:26" ht="26.25" customHeight="1">
      <c r="A16" s="102"/>
      <c r="B16" s="145" t="s">
        <v>970</v>
      </c>
      <c r="C16" s="99"/>
      <c r="D16" s="145" t="str">
        <f>IF((SUM(E14)=1), "Actividad que se ajusta a los Criterios Técnicos de Selección","Actividad que NO se ajusta a los Criterios Técnicos de Selección")</f>
        <v>Actividad que se ajusta a los Criterios Técnicos de Selección</v>
      </c>
      <c r="E16" s="100"/>
      <c r="F16" s="101"/>
      <c r="G16" s="113"/>
      <c r="H16" s="113"/>
      <c r="I16" s="113"/>
    </row>
    <row r="17" spans="1:9" ht="21.75" customHeight="1">
      <c r="A17" s="102"/>
      <c r="B17" s="145" t="s">
        <v>971</v>
      </c>
      <c r="C17" s="99"/>
      <c r="D17" s="145" t="str">
        <f>IF((D16="Actividad que se ajusta a los Criterios Técnicos de Selección"),"Facilitadora de la Mitigación del Cambio Climático","La actividad no puede demostrar, total o parcialmente, la CS al objetivo 1")</f>
        <v>Facilitadora de la Mitigación del Cambio Climático</v>
      </c>
      <c r="E17" s="114"/>
      <c r="F17" s="103"/>
      <c r="G17" s="113"/>
      <c r="H17" s="113"/>
      <c r="I17" s="113"/>
    </row>
    <row r="18" spans="1:9" ht="14.25" customHeight="1"/>
    <row r="19" spans="1:9" ht="14.25" customHeight="1"/>
    <row r="20" spans="1:9" ht="14.25" customHeight="1"/>
    <row r="21" spans="1:9" ht="14.25" customHeight="1"/>
    <row r="22" spans="1:9" ht="15.75" customHeight="1"/>
    <row r="23" spans="1:9" ht="15.75" customHeight="1"/>
    <row r="24" spans="1:9" ht="19.5" customHeight="1"/>
    <row r="25" spans="1:9" ht="19.5" customHeight="1"/>
    <row r="26" spans="1:9" ht="14.25" customHeight="1"/>
    <row r="27" spans="1:9" ht="14.25" customHeight="1"/>
    <row r="28" spans="1:9" ht="14.25" customHeight="1"/>
    <row r="29" spans="1:9" ht="14.25" customHeight="1"/>
    <row r="30" spans="1:9" ht="14.25" customHeight="1"/>
    <row r="31" spans="1:9" ht="14.25" customHeight="1"/>
    <row r="32" spans="1:9"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8:I8"/>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5000-000000000000}">
          <x14:formula1>
            <xm:f>Respuesta!$A$2:$A$4</xm:f>
          </x14:formula1>
          <xm:sqref>D14 H16:H17</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Z1001"/>
  <sheetViews>
    <sheetView showGridLines="0" zoomScale="55" zoomScaleNormal="55" workbookViewId="0">
      <pane ySplit="4" topLeftCell="A5" activePane="bottomLeft" state="frozen"/>
      <selection pane="bottomLeft" activeCell="B7" sqref="B7:E7"/>
    </sheetView>
  </sheetViews>
  <sheetFormatPr baseColWidth="10" defaultColWidth="14.44140625" defaultRowHeight="15" customHeight="1"/>
  <cols>
    <col min="1" max="1" width="6" customWidth="1"/>
    <col min="2" max="2" width="3.6640625" customWidth="1"/>
    <col min="3" max="3" width="79.6640625" customWidth="1"/>
    <col min="4" max="4" width="76.44140625" customWidth="1"/>
    <col min="5" max="5" width="56.4414062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1499</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1500</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36" customHeight="1">
      <c r="B7" s="320" t="s">
        <v>1701</v>
      </c>
      <c r="C7" s="320"/>
      <c r="D7" s="320"/>
      <c r="E7" s="320"/>
      <c r="F7" s="7"/>
      <c r="G7" s="7"/>
      <c r="H7" s="7"/>
      <c r="I7" s="7"/>
      <c r="J7" s="7"/>
      <c r="K7" s="7"/>
      <c r="L7" s="7"/>
      <c r="M7" s="7"/>
      <c r="S7" s="61"/>
    </row>
    <row r="8" spans="1:26" ht="16.5" customHeight="1">
      <c r="B8" s="332"/>
      <c r="C8" s="313"/>
      <c r="D8" s="313"/>
      <c r="E8" s="313"/>
      <c r="F8" s="313"/>
      <c r="G8" s="313"/>
      <c r="H8" s="313"/>
      <c r="I8" s="313"/>
      <c r="N8" s="61"/>
    </row>
    <row r="9" spans="1:26" ht="15.75" customHeight="1">
      <c r="B9" s="76"/>
      <c r="C9" s="76"/>
      <c r="D9" s="76"/>
      <c r="E9" s="76"/>
      <c r="F9" s="76"/>
      <c r="G9" s="76"/>
      <c r="H9" s="76"/>
      <c r="I9" s="76"/>
      <c r="J9" s="76"/>
      <c r="K9" s="76"/>
      <c r="L9" s="76"/>
      <c r="M9" s="76"/>
      <c r="S9" s="61"/>
    </row>
    <row r="10" spans="1:26" ht="14.25" customHeight="1">
      <c r="A10" s="87"/>
      <c r="B10" s="88" t="s">
        <v>959</v>
      </c>
      <c r="C10" s="88"/>
      <c r="D10" s="88"/>
      <c r="E10" s="88"/>
      <c r="F10" s="88"/>
      <c r="G10" s="88"/>
      <c r="H10" s="87"/>
      <c r="I10" s="87"/>
      <c r="J10" s="87"/>
      <c r="K10" s="87"/>
      <c r="L10" s="87"/>
      <c r="M10" s="87"/>
      <c r="N10" s="87"/>
      <c r="O10" s="87"/>
      <c r="P10" s="87"/>
      <c r="Q10" s="87"/>
      <c r="R10" s="87"/>
      <c r="S10" s="87"/>
      <c r="T10" s="87"/>
      <c r="U10" s="87"/>
      <c r="V10" s="87"/>
      <c r="W10" s="87"/>
      <c r="X10" s="87"/>
      <c r="Y10" s="87"/>
      <c r="Z10" s="87"/>
    </row>
    <row r="11" spans="1:26" ht="14.25" customHeight="1">
      <c r="A11" s="140"/>
      <c r="B11" s="141"/>
      <c r="C11" s="141"/>
      <c r="D11" s="141"/>
      <c r="E11" s="141"/>
      <c r="F11" s="141"/>
      <c r="G11" s="141"/>
      <c r="H11" s="140"/>
      <c r="I11" s="140"/>
      <c r="J11" s="140"/>
      <c r="K11" s="140"/>
      <c r="L11" s="140"/>
      <c r="M11" s="140"/>
      <c r="N11" s="140"/>
      <c r="O11" s="140"/>
      <c r="P11" s="140"/>
      <c r="Q11" s="140"/>
      <c r="R11" s="140"/>
      <c r="S11" s="140"/>
      <c r="T11" s="140"/>
      <c r="U11" s="140"/>
      <c r="V11" s="140"/>
      <c r="W11" s="140"/>
      <c r="X11" s="140"/>
      <c r="Y11" s="140"/>
      <c r="Z11" s="140"/>
    </row>
    <row r="12" spans="1:26" ht="18" customHeight="1">
      <c r="C12" s="69"/>
      <c r="D12" s="69"/>
      <c r="E12" s="69"/>
      <c r="F12" s="69"/>
      <c r="G12" s="69"/>
      <c r="H12" s="69"/>
      <c r="I12" s="69"/>
      <c r="J12" s="69"/>
      <c r="K12" s="69"/>
      <c r="L12" s="69"/>
      <c r="M12" s="69"/>
      <c r="S12" s="61"/>
    </row>
    <row r="13" spans="1:26" ht="14.25" customHeight="1">
      <c r="A13" s="87"/>
      <c r="B13" s="88" t="s">
        <v>1006</v>
      </c>
      <c r="C13" s="88" t="s">
        <v>961</v>
      </c>
      <c r="D13" s="90" t="s">
        <v>962</v>
      </c>
      <c r="E13" s="91" t="s">
        <v>963</v>
      </c>
      <c r="F13" s="88" t="s">
        <v>964</v>
      </c>
      <c r="G13" s="88" t="s">
        <v>965</v>
      </c>
      <c r="H13" s="87"/>
      <c r="I13" s="87"/>
      <c r="J13" s="87"/>
      <c r="K13" s="87"/>
      <c r="L13" s="87"/>
      <c r="M13" s="87"/>
      <c r="N13" s="87"/>
      <c r="O13" s="87"/>
      <c r="P13" s="87"/>
      <c r="Q13" s="87"/>
      <c r="R13" s="87"/>
      <c r="S13" s="87"/>
      <c r="T13" s="87"/>
      <c r="U13" s="87"/>
      <c r="V13" s="87"/>
      <c r="W13" s="87"/>
      <c r="X13" s="87"/>
      <c r="Y13" s="87"/>
      <c r="Z13" s="87"/>
    </row>
    <row r="14" spans="1:26" s="184" customFormat="1" ht="14.25" customHeight="1">
      <c r="A14" s="328" t="s">
        <v>966</v>
      </c>
      <c r="B14" s="328"/>
      <c r="C14" s="185" t="s">
        <v>1666</v>
      </c>
      <c r="D14" s="182"/>
      <c r="E14" s="183"/>
      <c r="F14" s="181"/>
      <c r="G14" s="181"/>
      <c r="H14" s="180"/>
      <c r="I14" s="180"/>
      <c r="J14" s="180"/>
      <c r="K14" s="180"/>
      <c r="L14" s="180"/>
      <c r="M14" s="180"/>
      <c r="N14" s="180"/>
      <c r="O14" s="180"/>
      <c r="P14" s="180"/>
      <c r="Q14" s="180"/>
      <c r="R14" s="180"/>
      <c r="S14" s="180"/>
      <c r="T14" s="180"/>
      <c r="U14" s="180"/>
      <c r="V14" s="180"/>
      <c r="W14" s="180"/>
      <c r="X14" s="180"/>
      <c r="Y14" s="180"/>
      <c r="Z14" s="180"/>
    </row>
    <row r="15" spans="1:26" ht="40.5" customHeight="1">
      <c r="B15" s="195" t="s">
        <v>1558</v>
      </c>
      <c r="C15" s="61" t="s">
        <v>1501</v>
      </c>
      <c r="D15" s="207" t="s">
        <v>968</v>
      </c>
      <c r="E15" s="104">
        <f t="shared" ref="E15:E18" si="0">IF(D15="Sí",1,0)</f>
        <v>1</v>
      </c>
      <c r="F15" s="7"/>
      <c r="G15" s="7"/>
    </row>
    <row r="16" spans="1:26" ht="40.5" customHeight="1">
      <c r="B16" s="195" t="s">
        <v>1563</v>
      </c>
      <c r="C16" s="61" t="s">
        <v>1502</v>
      </c>
      <c r="D16" s="207" t="s">
        <v>997</v>
      </c>
      <c r="E16" s="104">
        <f t="shared" si="0"/>
        <v>0</v>
      </c>
      <c r="F16" s="7"/>
      <c r="G16" s="7"/>
    </row>
    <row r="17" spans="1:26" ht="40.5" customHeight="1">
      <c r="B17" s="195" t="s">
        <v>1581</v>
      </c>
      <c r="C17" s="61" t="s">
        <v>1503</v>
      </c>
      <c r="D17" s="207" t="s">
        <v>997</v>
      </c>
      <c r="E17" s="104">
        <f t="shared" si="0"/>
        <v>0</v>
      </c>
      <c r="F17" s="7"/>
      <c r="G17" s="7"/>
    </row>
    <row r="18" spans="1:26" ht="43.2">
      <c r="A18" s="108"/>
      <c r="B18" s="198" t="s">
        <v>1582</v>
      </c>
      <c r="C18" s="110" t="s">
        <v>1504</v>
      </c>
      <c r="D18" s="211" t="s">
        <v>997</v>
      </c>
      <c r="E18" s="111">
        <f t="shared" si="0"/>
        <v>0</v>
      </c>
      <c r="F18" s="115"/>
      <c r="G18" s="108"/>
      <c r="H18" s="108"/>
      <c r="I18" s="108"/>
      <c r="J18" s="108"/>
      <c r="K18" s="108"/>
      <c r="L18" s="108"/>
      <c r="M18" s="108"/>
      <c r="N18" s="108"/>
      <c r="O18" s="108"/>
      <c r="P18" s="108"/>
      <c r="Q18" s="108"/>
      <c r="R18" s="108"/>
      <c r="S18" s="108"/>
      <c r="T18" s="108"/>
      <c r="U18" s="108"/>
      <c r="V18" s="108"/>
      <c r="W18" s="108"/>
      <c r="X18" s="108"/>
      <c r="Y18" s="108"/>
      <c r="Z18" s="108"/>
    </row>
    <row r="19" spans="1:26" ht="19.5" customHeight="1">
      <c r="A19" s="154"/>
      <c r="B19" s="158"/>
      <c r="C19" s="138"/>
      <c r="E19" s="104"/>
      <c r="F19" s="135"/>
      <c r="G19" s="156"/>
      <c r="H19" s="156"/>
      <c r="I19" s="156"/>
      <c r="J19" s="156"/>
      <c r="K19" s="156"/>
      <c r="L19" s="156"/>
      <c r="M19" s="156"/>
      <c r="N19" s="156"/>
      <c r="O19" s="156"/>
      <c r="P19" s="156"/>
      <c r="Q19" s="156"/>
      <c r="R19" s="156"/>
      <c r="S19" s="156"/>
      <c r="T19" s="156"/>
      <c r="U19" s="156"/>
      <c r="V19" s="156"/>
      <c r="W19" s="156"/>
      <c r="X19" s="156"/>
      <c r="Y19" s="156"/>
      <c r="Z19" s="156"/>
    </row>
    <row r="20" spans="1:26" ht="26.25" customHeight="1">
      <c r="A20" s="102"/>
      <c r="B20" s="145" t="s">
        <v>970</v>
      </c>
      <c r="C20" s="99"/>
      <c r="D20" s="145" t="str">
        <f>IF((SUM(E15:E18)&gt;=1), "Actividad que se ajusta a los Criterios Técnicos de Selección","Actividad que NO se ajusta a los Criterios Técnicos de Selección")</f>
        <v>Actividad que se ajusta a los Criterios Técnicos de Selección</v>
      </c>
      <c r="E20" s="100"/>
      <c r="F20" s="101"/>
      <c r="G20" s="113"/>
      <c r="H20" s="113"/>
      <c r="I20" s="113"/>
    </row>
    <row r="21" spans="1:26" ht="21.75" customHeight="1">
      <c r="A21" s="102"/>
      <c r="B21" s="145" t="s">
        <v>971</v>
      </c>
      <c r="C21" s="99"/>
      <c r="D21" s="145" t="str">
        <f>IF((D20="Actividad que se ajusta a los Criterios Técnicos de Selección"),"Facilitadora de la Mitigación del Cambio Climático","La actividad no puede demostrar, total o parcialmente, la CS al objetivo 1")</f>
        <v>Facilitadora de la Mitigación del Cambio Climático</v>
      </c>
      <c r="E21" s="114"/>
      <c r="F21" s="103"/>
      <c r="G21" s="113"/>
      <c r="H21" s="113"/>
      <c r="I21" s="113"/>
    </row>
    <row r="22" spans="1:26" ht="14.25" customHeight="1"/>
    <row r="23" spans="1:26" ht="14.25" customHeight="1"/>
    <row r="24" spans="1:26" ht="19.5" customHeight="1"/>
    <row r="25" spans="1:26" ht="19.5" customHeight="1"/>
    <row r="26" spans="1:26" ht="14.25" customHeight="1"/>
    <row r="27" spans="1:26" ht="14.25" customHeight="1"/>
    <row r="28" spans="1:26" ht="14.25" customHeight="1"/>
    <row r="29" spans="1:26" ht="14.25" customHeight="1"/>
    <row r="30" spans="1:26" ht="14.25" customHeight="1"/>
    <row r="31" spans="1:26" ht="14.25" customHeight="1"/>
    <row r="32" spans="1: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sheetData>
  <mergeCells count="3">
    <mergeCell ref="B8:I8"/>
    <mergeCell ref="A14:B14"/>
    <mergeCell ref="B7:E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5100-000000000000}">
          <x14:formula1>
            <xm:f>Respuesta!$A$2:$A$4</xm:f>
          </x14:formula1>
          <xm:sqref>D15:D18 H20:H21</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Z1000"/>
  <sheetViews>
    <sheetView showGridLines="0" zoomScale="55" zoomScaleNormal="55" workbookViewId="0">
      <pane ySplit="4" topLeftCell="A5" activePane="bottomLeft" state="frozen"/>
      <selection pane="bottomLeft" activeCell="D25" sqref="D25"/>
    </sheetView>
  </sheetViews>
  <sheetFormatPr baseColWidth="10" defaultColWidth="14.44140625" defaultRowHeight="15" customHeight="1"/>
  <cols>
    <col min="1" max="1" width="6" customWidth="1"/>
    <col min="2" max="2" width="9.44140625" customWidth="1"/>
    <col min="3" max="3" width="79.6640625" customWidth="1"/>
    <col min="4" max="4" width="63.5546875" customWidth="1"/>
    <col min="5" max="5" width="45.554687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1505</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1506</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18" customHeight="1">
      <c r="B7" s="7" t="s">
        <v>974</v>
      </c>
      <c r="C7" s="7"/>
      <c r="D7" s="7"/>
      <c r="E7" s="7"/>
      <c r="F7" s="7"/>
      <c r="G7" s="7"/>
      <c r="H7" s="7"/>
      <c r="I7" s="7"/>
      <c r="J7" s="7"/>
      <c r="K7" s="7"/>
      <c r="L7" s="7"/>
      <c r="M7" s="7"/>
      <c r="S7" s="61"/>
    </row>
    <row r="8" spans="1:26" ht="16.5" customHeight="1">
      <c r="B8" s="335"/>
      <c r="C8" s="313"/>
      <c r="D8" s="313"/>
      <c r="E8" s="313"/>
      <c r="F8" s="313"/>
      <c r="G8" s="313"/>
      <c r="H8" s="313"/>
      <c r="I8" s="313"/>
      <c r="N8" s="61"/>
    </row>
    <row r="9" spans="1:26" ht="15.75" customHeight="1">
      <c r="B9" s="76"/>
      <c r="C9" s="76"/>
      <c r="D9" s="76"/>
      <c r="E9" s="76"/>
      <c r="F9" s="76"/>
      <c r="G9" s="76"/>
      <c r="H9" s="76"/>
      <c r="I9" s="76"/>
      <c r="J9" s="76"/>
      <c r="K9" s="76"/>
      <c r="L9" s="76"/>
      <c r="M9" s="76"/>
      <c r="S9" s="61"/>
    </row>
    <row r="10" spans="1:26" ht="14.25" customHeight="1">
      <c r="A10" s="87"/>
      <c r="B10" s="88" t="s">
        <v>959</v>
      </c>
      <c r="C10" s="88"/>
      <c r="D10" s="88"/>
      <c r="E10" s="88"/>
      <c r="F10" s="88"/>
      <c r="G10" s="88"/>
      <c r="H10" s="87"/>
      <c r="I10" s="87"/>
      <c r="J10" s="87"/>
      <c r="K10" s="87"/>
      <c r="L10" s="87"/>
      <c r="M10" s="87"/>
      <c r="N10" s="87"/>
      <c r="O10" s="87"/>
      <c r="P10" s="87"/>
      <c r="Q10" s="87"/>
      <c r="R10" s="87"/>
      <c r="S10" s="87"/>
      <c r="T10" s="87"/>
      <c r="U10" s="87"/>
      <c r="V10" s="87"/>
      <c r="W10" s="87"/>
      <c r="X10" s="87"/>
      <c r="Y10" s="87"/>
      <c r="Z10" s="87"/>
    </row>
    <row r="11" spans="1:26" ht="14.25" customHeight="1">
      <c r="A11" s="140"/>
      <c r="B11" s="141"/>
      <c r="C11" s="141"/>
      <c r="D11" s="141"/>
      <c r="E11" s="141"/>
      <c r="F11" s="141"/>
      <c r="G11" s="141"/>
      <c r="H11" s="140"/>
      <c r="I11" s="140"/>
      <c r="J11" s="140"/>
      <c r="K11" s="140"/>
      <c r="L11" s="140"/>
      <c r="M11" s="140"/>
      <c r="N11" s="140"/>
      <c r="O11" s="140"/>
      <c r="P11" s="140"/>
      <c r="Q11" s="140"/>
      <c r="R11" s="140"/>
      <c r="S11" s="140"/>
      <c r="T11" s="140"/>
      <c r="U11" s="140"/>
      <c r="V11" s="140"/>
      <c r="W11" s="140"/>
      <c r="X11" s="140"/>
      <c r="Y11" s="140"/>
      <c r="Z11" s="140"/>
    </row>
    <row r="12" spans="1:26" ht="14.25" customHeight="1">
      <c r="C12" s="82"/>
    </row>
    <row r="13" spans="1:26" ht="14.25" customHeight="1">
      <c r="A13" s="87"/>
      <c r="B13" s="88" t="s">
        <v>1006</v>
      </c>
      <c r="C13" s="88" t="s">
        <v>961</v>
      </c>
      <c r="D13" s="90" t="s">
        <v>962</v>
      </c>
      <c r="E13" s="91" t="s">
        <v>963</v>
      </c>
      <c r="F13" s="88" t="s">
        <v>964</v>
      </c>
      <c r="G13" s="88" t="s">
        <v>965</v>
      </c>
      <c r="H13" s="88"/>
      <c r="I13" s="87"/>
      <c r="J13" s="87"/>
      <c r="K13" s="87"/>
      <c r="L13" s="87"/>
      <c r="M13" s="87"/>
      <c r="N13" s="87"/>
      <c r="O13" s="87"/>
      <c r="P13" s="87"/>
      <c r="Q13" s="87"/>
      <c r="R13" s="87"/>
      <c r="S13" s="87"/>
      <c r="T13" s="87"/>
      <c r="U13" s="87"/>
      <c r="V13" s="87"/>
      <c r="W13" s="87"/>
      <c r="X13" s="87"/>
      <c r="Y13" s="87"/>
      <c r="Z13" s="87"/>
    </row>
    <row r="14" spans="1:26" ht="40.5" customHeight="1">
      <c r="B14" s="7" t="s">
        <v>966</v>
      </c>
      <c r="C14" s="61" t="s">
        <v>1507</v>
      </c>
      <c r="D14" s="207" t="s">
        <v>968</v>
      </c>
      <c r="E14" s="104">
        <f t="shared" ref="E14:E21" si="0">IF(D14="Sí",1,0)</f>
        <v>1</v>
      </c>
      <c r="F14" s="7"/>
      <c r="G14" s="7"/>
      <c r="H14" s="7"/>
    </row>
    <row r="15" spans="1:26" ht="40.5" customHeight="1">
      <c r="B15" s="7" t="s">
        <v>1010</v>
      </c>
      <c r="C15" s="61" t="s">
        <v>1508</v>
      </c>
      <c r="D15" s="207" t="s">
        <v>968</v>
      </c>
      <c r="E15" s="104">
        <f t="shared" si="0"/>
        <v>1</v>
      </c>
      <c r="F15" s="7"/>
      <c r="G15" s="7"/>
      <c r="H15" s="7"/>
    </row>
    <row r="16" spans="1:26" ht="40.5" customHeight="1">
      <c r="B16" s="7" t="s">
        <v>1014</v>
      </c>
      <c r="C16" s="61" t="s">
        <v>1509</v>
      </c>
      <c r="D16" s="207" t="s">
        <v>968</v>
      </c>
      <c r="E16" s="104">
        <f t="shared" si="0"/>
        <v>1</v>
      </c>
      <c r="F16" s="7"/>
      <c r="G16" s="7"/>
      <c r="H16" s="7"/>
    </row>
    <row r="17" spans="1:26" ht="40.5" customHeight="1">
      <c r="B17" s="7" t="s">
        <v>1019</v>
      </c>
      <c r="C17" s="61" t="s">
        <v>1510</v>
      </c>
      <c r="D17" s="207" t="s">
        <v>968</v>
      </c>
      <c r="E17" s="104">
        <f t="shared" si="0"/>
        <v>1</v>
      </c>
      <c r="F17" s="7"/>
      <c r="G17" s="7"/>
      <c r="H17" s="7"/>
    </row>
    <row r="18" spans="1:26" ht="40.5" customHeight="1">
      <c r="B18" s="7" t="s">
        <v>1021</v>
      </c>
      <c r="C18" s="61" t="s">
        <v>1511</v>
      </c>
      <c r="D18" s="207" t="s">
        <v>968</v>
      </c>
      <c r="E18" s="104">
        <f t="shared" si="0"/>
        <v>1</v>
      </c>
      <c r="F18" s="7"/>
      <c r="G18" s="7"/>
      <c r="H18" s="7"/>
    </row>
    <row r="19" spans="1:26" ht="40.5" customHeight="1">
      <c r="B19" s="7" t="s">
        <v>1028</v>
      </c>
      <c r="C19" s="61" t="s">
        <v>1512</v>
      </c>
      <c r="D19" s="207" t="s">
        <v>968</v>
      </c>
      <c r="E19" s="104">
        <f t="shared" si="0"/>
        <v>1</v>
      </c>
      <c r="F19" s="7"/>
      <c r="G19" s="7"/>
      <c r="H19" s="7"/>
    </row>
    <row r="20" spans="1:26" ht="40.5" customHeight="1">
      <c r="B20" s="7" t="s">
        <v>1066</v>
      </c>
      <c r="C20" s="61" t="s">
        <v>1513</v>
      </c>
      <c r="D20" s="207" t="s">
        <v>968</v>
      </c>
      <c r="E20" s="104">
        <f t="shared" si="0"/>
        <v>1</v>
      </c>
      <c r="F20" s="7"/>
      <c r="G20" s="7"/>
      <c r="H20" s="7"/>
    </row>
    <row r="21" spans="1:26" ht="43.2" customHeight="1">
      <c r="A21" s="108"/>
      <c r="B21" s="109" t="s">
        <v>1035</v>
      </c>
      <c r="C21" s="110" t="s">
        <v>1514</v>
      </c>
      <c r="D21" s="211" t="s">
        <v>968</v>
      </c>
      <c r="E21" s="111">
        <f t="shared" si="0"/>
        <v>1</v>
      </c>
      <c r="F21" s="115"/>
      <c r="G21" s="108"/>
      <c r="H21" s="108"/>
      <c r="I21" s="108"/>
      <c r="J21" s="108"/>
      <c r="K21" s="108"/>
      <c r="L21" s="108"/>
      <c r="M21" s="108"/>
      <c r="N21" s="108"/>
      <c r="O21" s="108"/>
      <c r="P21" s="108"/>
      <c r="Q21" s="108"/>
      <c r="R21" s="108"/>
      <c r="S21" s="108"/>
      <c r="T21" s="108"/>
      <c r="U21" s="108"/>
      <c r="V21" s="108"/>
      <c r="W21" s="108"/>
      <c r="X21" s="108"/>
      <c r="Y21" s="108"/>
      <c r="Z21" s="108"/>
    </row>
    <row r="22" spans="1:26" ht="19.5" customHeight="1">
      <c r="A22" s="154"/>
      <c r="B22" s="158"/>
      <c r="C22" s="138"/>
      <c r="E22" s="104"/>
      <c r="F22" s="135"/>
      <c r="G22" s="156"/>
      <c r="H22" s="156"/>
      <c r="I22" s="156"/>
      <c r="J22" s="156"/>
      <c r="K22" s="156"/>
      <c r="L22" s="156"/>
      <c r="M22" s="156"/>
      <c r="N22" s="156"/>
      <c r="O22" s="156"/>
      <c r="P22" s="156"/>
      <c r="Q22" s="156"/>
      <c r="R22" s="156"/>
      <c r="S22" s="156"/>
      <c r="T22" s="156"/>
      <c r="U22" s="156"/>
      <c r="V22" s="156"/>
      <c r="W22" s="156"/>
      <c r="X22" s="156"/>
      <c r="Y22" s="156"/>
      <c r="Z22" s="156"/>
    </row>
    <row r="23" spans="1:26" ht="26.25" customHeight="1">
      <c r="A23" s="102"/>
      <c r="B23" s="145" t="s">
        <v>970</v>
      </c>
      <c r="C23" s="99"/>
      <c r="D23" s="145" t="str">
        <f>IF((SUM(E14:E21)&gt;=1), "Actividad que se ajusta a los Criterios Técnicos de Selección","Actividad que NO se ajusta a los Criterios Técnicos de Selección")</f>
        <v>Actividad que se ajusta a los Criterios Técnicos de Selección</v>
      </c>
      <c r="E23" s="100"/>
      <c r="F23" s="101"/>
      <c r="G23" s="113"/>
      <c r="H23" s="113"/>
      <c r="I23" s="113"/>
    </row>
    <row r="24" spans="1:26" ht="21.75" customHeight="1">
      <c r="A24" s="102"/>
      <c r="B24" s="145" t="s">
        <v>971</v>
      </c>
      <c r="C24" s="99"/>
      <c r="D24" s="145" t="str">
        <f>IF((D23="Actividad que se ajusta a los Criterios Técnicos de Selección"),"Facilitadora de la Mitigación del Cambio Climático","La actividad no puede demostrar, total o parcialmente, la CS al objetivo 1")</f>
        <v>Facilitadora de la Mitigación del Cambio Climático</v>
      </c>
      <c r="E24" s="114"/>
      <c r="F24" s="103"/>
      <c r="G24" s="113"/>
      <c r="H24" s="113"/>
      <c r="I24" s="113"/>
    </row>
    <row r="25" spans="1:26" ht="14.25" customHeight="1"/>
    <row r="26" spans="1:26" ht="14.25" customHeight="1"/>
    <row r="27" spans="1:26" ht="14.25" customHeight="1"/>
    <row r="28" spans="1:26" ht="15.75" customHeight="1"/>
    <row r="29" spans="1:26" ht="15.75" customHeight="1"/>
    <row r="30" spans="1:26" ht="19.5" customHeight="1"/>
    <row r="31" spans="1:26" ht="19.5" customHeight="1"/>
    <row r="32" spans="1: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8:I8"/>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5200-000000000000}">
          <x14:formula1>
            <xm:f>Respuesta!$A$2:$A$4</xm:f>
          </x14:formula1>
          <xm:sqref>D14:D21 H23:H24</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A1000"/>
  <sheetViews>
    <sheetView showGridLines="0" topLeftCell="C1" zoomScale="40" zoomScaleNormal="40" workbookViewId="0">
      <pane ySplit="4" topLeftCell="A5" activePane="bottomLeft" state="frozen"/>
      <selection pane="bottomLeft" activeCell="C7" sqref="C7:F7"/>
    </sheetView>
  </sheetViews>
  <sheetFormatPr baseColWidth="10" defaultColWidth="14.44140625" defaultRowHeight="15" customHeight="1"/>
  <cols>
    <col min="1" max="1" width="3.33203125" customWidth="1"/>
    <col min="2" max="2" width="4.33203125" style="167" customWidth="1"/>
    <col min="3" max="3" width="5.33203125" customWidth="1"/>
    <col min="4" max="4" width="79.6640625" customWidth="1"/>
    <col min="5" max="5" width="86.33203125" customWidth="1"/>
    <col min="6" max="6" width="45.5546875" customWidth="1"/>
    <col min="7" max="7" width="61.88671875" customWidth="1"/>
    <col min="8" max="8" width="34.44140625" customWidth="1"/>
    <col min="9" max="10" width="20.5546875" customWidth="1"/>
    <col min="11" max="11" width="54.33203125" customWidth="1"/>
    <col min="12" max="12" width="43.33203125" customWidth="1"/>
    <col min="13" max="13" width="56.33203125" customWidth="1"/>
    <col min="14" max="14" width="30.33203125" customWidth="1"/>
    <col min="15" max="27" width="11.44140625" customWidth="1"/>
  </cols>
  <sheetData>
    <row r="1" spans="1:27"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c r="AA1" s="80"/>
    </row>
    <row r="2" spans="1:27"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c r="AA2" s="80"/>
    </row>
    <row r="3" spans="1:27" ht="14.25" customHeight="1">
      <c r="A3" s="80" t="s">
        <v>1515</v>
      </c>
      <c r="B3" s="80"/>
      <c r="C3" s="80"/>
      <c r="D3" s="81"/>
      <c r="E3" s="80"/>
      <c r="F3" s="80"/>
      <c r="G3" s="80"/>
      <c r="H3" s="80"/>
      <c r="I3" s="80"/>
      <c r="J3" s="80"/>
      <c r="K3" s="80"/>
      <c r="L3" s="80"/>
      <c r="M3" s="80"/>
      <c r="N3" s="80"/>
      <c r="O3" s="80"/>
      <c r="P3" s="80"/>
      <c r="Q3" s="80"/>
      <c r="R3" s="80"/>
      <c r="S3" s="80"/>
      <c r="T3" s="80"/>
      <c r="U3" s="80"/>
      <c r="V3" s="80"/>
      <c r="W3" s="80"/>
      <c r="X3" s="80"/>
      <c r="Y3" s="80"/>
      <c r="Z3" s="80"/>
      <c r="AA3" s="80"/>
    </row>
    <row r="4" spans="1:27" ht="14.25" customHeight="1">
      <c r="A4" s="80" t="s">
        <v>1516</v>
      </c>
      <c r="B4" s="80"/>
      <c r="C4" s="80"/>
      <c r="D4" s="80"/>
      <c r="E4" s="80"/>
      <c r="F4" s="80"/>
      <c r="G4" s="80"/>
      <c r="H4" s="80"/>
      <c r="I4" s="80"/>
      <c r="J4" s="80"/>
      <c r="K4" s="80"/>
      <c r="L4" s="80"/>
      <c r="M4" s="80"/>
      <c r="N4" s="80"/>
      <c r="O4" s="80"/>
      <c r="P4" s="80"/>
      <c r="Q4" s="80"/>
      <c r="R4" s="80"/>
      <c r="S4" s="80"/>
      <c r="T4" s="80"/>
      <c r="U4" s="80"/>
      <c r="V4" s="80"/>
      <c r="W4" s="80"/>
      <c r="X4" s="80"/>
      <c r="Y4" s="80"/>
      <c r="Z4" s="80"/>
      <c r="AA4" s="80"/>
    </row>
    <row r="5" spans="1:27" ht="14.25" customHeight="1">
      <c r="D5" s="82"/>
    </row>
    <row r="6" spans="1:27" ht="14.25" customHeight="1">
      <c r="A6" s="83"/>
      <c r="B6" s="192"/>
      <c r="C6" s="84" t="s">
        <v>957</v>
      </c>
      <c r="D6" s="84"/>
      <c r="E6" s="85"/>
      <c r="F6" s="85"/>
      <c r="G6" s="85"/>
      <c r="H6" s="85"/>
      <c r="I6" s="83"/>
      <c r="J6" s="83"/>
      <c r="K6" s="83"/>
      <c r="L6" s="83"/>
      <c r="M6" s="83"/>
      <c r="N6" s="83"/>
      <c r="O6" s="83"/>
      <c r="P6" s="83"/>
      <c r="Q6" s="83"/>
      <c r="R6" s="83"/>
      <c r="S6" s="83"/>
      <c r="T6" s="86"/>
      <c r="U6" s="83"/>
      <c r="V6" s="83"/>
      <c r="W6" s="83"/>
      <c r="X6" s="83"/>
      <c r="Y6" s="83"/>
      <c r="Z6" s="83"/>
      <c r="AA6" s="83"/>
    </row>
    <row r="7" spans="1:27" ht="46.95" customHeight="1">
      <c r="C7" s="320" t="s">
        <v>1703</v>
      </c>
      <c r="D7" s="320"/>
      <c r="E7" s="320"/>
      <c r="F7" s="320"/>
      <c r="G7" s="7"/>
      <c r="H7" s="7"/>
      <c r="I7" s="7"/>
      <c r="J7" s="7"/>
      <c r="K7" s="7"/>
      <c r="L7" s="7"/>
      <c r="M7" s="7"/>
      <c r="N7" s="7"/>
      <c r="T7" s="61"/>
    </row>
    <row r="8" spans="1:27" ht="16.5" customHeight="1">
      <c r="C8" s="332"/>
      <c r="D8" s="313"/>
      <c r="E8" s="313"/>
      <c r="F8" s="313"/>
      <c r="G8" s="313"/>
      <c r="H8" s="313"/>
      <c r="I8" s="313"/>
      <c r="J8" s="313"/>
      <c r="O8" s="61"/>
    </row>
    <row r="9" spans="1:27" ht="15.75" customHeight="1">
      <c r="C9" s="76"/>
      <c r="D9" s="76"/>
      <c r="E9" s="76"/>
      <c r="F9" s="76"/>
      <c r="G9" s="76"/>
      <c r="H9" s="76"/>
      <c r="I9" s="76"/>
      <c r="J9" s="76"/>
      <c r="K9" s="76"/>
      <c r="L9" s="76"/>
      <c r="M9" s="76"/>
      <c r="N9" s="76"/>
      <c r="T9" s="61"/>
    </row>
    <row r="10" spans="1:27" ht="14.25" customHeight="1">
      <c r="A10" s="87"/>
      <c r="B10" s="193"/>
      <c r="C10" s="88" t="s">
        <v>959</v>
      </c>
      <c r="D10" s="88"/>
      <c r="E10" s="88"/>
      <c r="F10" s="88"/>
      <c r="G10" s="88"/>
      <c r="H10" s="88"/>
      <c r="I10" s="87"/>
      <c r="J10" s="87"/>
      <c r="K10" s="87"/>
      <c r="L10" s="87"/>
      <c r="M10" s="87"/>
      <c r="N10" s="87"/>
      <c r="O10" s="87"/>
      <c r="P10" s="87"/>
      <c r="Q10" s="87"/>
      <c r="R10" s="87"/>
      <c r="S10" s="87"/>
      <c r="T10" s="87"/>
      <c r="U10" s="87"/>
      <c r="V10" s="87"/>
      <c r="W10" s="87"/>
      <c r="X10" s="87"/>
      <c r="Y10" s="87"/>
      <c r="Z10" s="87"/>
      <c r="AA10" s="87"/>
    </row>
    <row r="11" spans="1:27" ht="14.25" customHeight="1">
      <c r="A11" s="140"/>
      <c r="B11" s="140"/>
      <c r="C11" s="140" t="s">
        <v>1476</v>
      </c>
      <c r="D11" s="141"/>
      <c r="E11" s="141"/>
      <c r="F11" s="141"/>
      <c r="G11" s="141"/>
      <c r="H11" s="141"/>
      <c r="I11" s="140"/>
      <c r="J11" s="140"/>
      <c r="K11" s="140"/>
      <c r="L11" s="140"/>
      <c r="M11" s="140"/>
      <c r="N11" s="140"/>
      <c r="O11" s="140"/>
      <c r="P11" s="140"/>
      <c r="Q11" s="140"/>
      <c r="R11" s="140"/>
      <c r="S11" s="140"/>
      <c r="T11" s="140"/>
      <c r="U11" s="140"/>
      <c r="V11" s="140"/>
      <c r="W11" s="140"/>
      <c r="X11" s="140"/>
      <c r="Y11" s="140"/>
      <c r="Z11" s="140"/>
      <c r="AA11" s="140"/>
    </row>
    <row r="12" spans="1:27" ht="18" customHeight="1">
      <c r="D12" s="69"/>
      <c r="E12" s="69"/>
      <c r="F12" s="69"/>
      <c r="G12" s="69"/>
      <c r="H12" s="69"/>
      <c r="I12" s="69"/>
      <c r="J12" s="69"/>
      <c r="K12" s="69"/>
      <c r="L12" s="69"/>
      <c r="M12" s="69"/>
      <c r="N12" s="69"/>
      <c r="T12" s="61"/>
    </row>
    <row r="13" spans="1:27" ht="14.25" customHeight="1">
      <c r="A13" s="87"/>
      <c r="B13" s="193"/>
      <c r="C13" s="88" t="s">
        <v>1006</v>
      </c>
      <c r="D13" s="88" t="s">
        <v>961</v>
      </c>
      <c r="E13" s="90" t="s">
        <v>962</v>
      </c>
      <c r="F13" s="91" t="s">
        <v>963</v>
      </c>
      <c r="G13" s="88" t="s">
        <v>964</v>
      </c>
      <c r="H13" s="88" t="s">
        <v>1366</v>
      </c>
      <c r="I13" s="88" t="s">
        <v>965</v>
      </c>
      <c r="J13" s="88" t="s">
        <v>21</v>
      </c>
      <c r="K13" s="87"/>
      <c r="L13" s="87"/>
      <c r="M13" s="87"/>
      <c r="N13" s="87"/>
      <c r="O13" s="87"/>
      <c r="P13" s="87"/>
      <c r="Q13" s="87"/>
      <c r="R13" s="87"/>
      <c r="S13" s="87"/>
      <c r="T13" s="87"/>
      <c r="U13" s="87"/>
      <c r="V13" s="87"/>
      <c r="W13" s="87"/>
      <c r="X13" s="87"/>
      <c r="Y13" s="87"/>
      <c r="Z13" s="87"/>
      <c r="AA13" s="87"/>
    </row>
    <row r="14" spans="1:27" ht="14.25" customHeight="1">
      <c r="A14" s="345" t="s">
        <v>966</v>
      </c>
      <c r="B14" s="345"/>
      <c r="C14" s="345"/>
      <c r="D14" s="140" t="s">
        <v>1517</v>
      </c>
      <c r="E14" s="207" t="s">
        <v>968</v>
      </c>
      <c r="F14" s="161"/>
      <c r="G14" s="140"/>
      <c r="H14" s="140"/>
      <c r="I14" s="140"/>
      <c r="J14" s="140"/>
      <c r="K14" s="140"/>
      <c r="L14" s="140"/>
      <c r="M14" s="140"/>
      <c r="N14" s="140"/>
      <c r="O14" s="140"/>
      <c r="P14" s="140"/>
      <c r="Q14" s="140"/>
      <c r="R14" s="140"/>
      <c r="S14" s="140"/>
      <c r="T14" s="140"/>
      <c r="U14" s="140"/>
      <c r="V14" s="140"/>
      <c r="W14" s="140"/>
      <c r="X14" s="140"/>
      <c r="Y14" s="140"/>
      <c r="Z14" s="140"/>
      <c r="AA14" s="140"/>
    </row>
    <row r="15" spans="1:27" ht="69.45" customHeight="1">
      <c r="B15" s="324" t="s">
        <v>977</v>
      </c>
      <c r="C15" s="324"/>
      <c r="D15" s="176" t="s">
        <v>1574</v>
      </c>
      <c r="E15" s="207" t="s">
        <v>968</v>
      </c>
      <c r="F15" s="104">
        <f>IF(E15="Sí",1,0)</f>
        <v>1</v>
      </c>
      <c r="G15" s="173" t="s">
        <v>1575</v>
      </c>
      <c r="H15" s="7"/>
      <c r="I15" s="7"/>
      <c r="J15" s="7"/>
    </row>
    <row r="16" spans="1:27" ht="14.4">
      <c r="A16" s="346" t="s">
        <v>1010</v>
      </c>
      <c r="B16" s="346"/>
      <c r="C16" s="346"/>
      <c r="D16" s="60" t="s">
        <v>1518</v>
      </c>
      <c r="E16" s="207" t="s">
        <v>968</v>
      </c>
      <c r="F16" s="104"/>
      <c r="G16" s="7"/>
      <c r="H16" s="7"/>
      <c r="I16" s="7"/>
      <c r="J16" s="7"/>
    </row>
    <row r="17" spans="1:27" ht="59.25" customHeight="1">
      <c r="B17" s="324" t="s">
        <v>1012</v>
      </c>
      <c r="C17" s="324"/>
      <c r="D17" s="168" t="s">
        <v>1477</v>
      </c>
      <c r="E17" s="207" t="s">
        <v>968</v>
      </c>
      <c r="F17" s="104">
        <f>IF(E17="Sí",1,0)</f>
        <v>1</v>
      </c>
      <c r="G17" s="7"/>
      <c r="H17" s="7"/>
      <c r="I17" s="7"/>
      <c r="J17" s="7"/>
    </row>
    <row r="18" spans="1:27" ht="27.45" customHeight="1">
      <c r="B18" s="324" t="s">
        <v>1480</v>
      </c>
      <c r="C18" s="324"/>
      <c r="D18" s="173" t="s">
        <v>1579</v>
      </c>
      <c r="E18" s="207" t="s">
        <v>968</v>
      </c>
      <c r="F18" s="104"/>
      <c r="G18" s="7"/>
      <c r="H18" s="7"/>
      <c r="I18" s="7"/>
      <c r="J18" s="7"/>
    </row>
    <row r="19" spans="1:27" ht="73.2" customHeight="1">
      <c r="C19" s="76" t="s">
        <v>1519</v>
      </c>
      <c r="D19" s="176" t="s">
        <v>1576</v>
      </c>
      <c r="E19" s="207" t="s">
        <v>968</v>
      </c>
      <c r="F19" s="104">
        <f t="shared" ref="F19:F20" si="0">IF(E19="Sí",0.5,0)</f>
        <v>0.5</v>
      </c>
      <c r="G19" s="173" t="s">
        <v>1577</v>
      </c>
      <c r="H19" s="7"/>
      <c r="I19" s="7"/>
      <c r="J19" s="7"/>
    </row>
    <row r="20" spans="1:27" ht="57.45" customHeight="1">
      <c r="C20" s="195" t="s">
        <v>1578</v>
      </c>
      <c r="D20" s="73" t="s">
        <v>1481</v>
      </c>
      <c r="E20" s="207" t="s">
        <v>968</v>
      </c>
      <c r="F20" s="104">
        <f t="shared" si="0"/>
        <v>0.5</v>
      </c>
      <c r="G20" s="107"/>
      <c r="H20" s="7"/>
      <c r="I20" s="7"/>
      <c r="J20" s="7"/>
    </row>
    <row r="21" spans="1:27" ht="48.45" customHeight="1">
      <c r="A21" s="346" t="s">
        <v>1014</v>
      </c>
      <c r="B21" s="346"/>
      <c r="C21" s="346"/>
      <c r="D21" s="73" t="s">
        <v>1520</v>
      </c>
      <c r="E21" s="207" t="s">
        <v>968</v>
      </c>
      <c r="F21" s="104"/>
      <c r="G21" s="7"/>
      <c r="H21" s="7"/>
      <c r="I21" s="7"/>
      <c r="J21" s="7"/>
    </row>
    <row r="22" spans="1:27" ht="14.4">
      <c r="A22" s="108"/>
      <c r="B22" s="325" t="s">
        <v>1016</v>
      </c>
      <c r="C22" s="325"/>
      <c r="D22" s="110" t="s">
        <v>1521</v>
      </c>
      <c r="E22" s="211" t="s">
        <v>968</v>
      </c>
      <c r="F22" s="111">
        <f>IF(E22="Sí",1,0)</f>
        <v>1</v>
      </c>
      <c r="G22" s="115"/>
      <c r="H22" s="108"/>
      <c r="I22" s="108"/>
      <c r="J22" s="108"/>
      <c r="K22" s="108"/>
      <c r="L22" s="108"/>
      <c r="M22" s="108"/>
      <c r="N22" s="108"/>
      <c r="O22" s="108"/>
      <c r="P22" s="108"/>
      <c r="Q22" s="108"/>
      <c r="R22" s="108"/>
      <c r="S22" s="108"/>
      <c r="T22" s="108"/>
      <c r="U22" s="108"/>
      <c r="V22" s="108"/>
      <c r="W22" s="108"/>
      <c r="X22" s="108"/>
      <c r="Y22" s="108"/>
      <c r="Z22" s="108"/>
      <c r="AA22" s="108"/>
    </row>
    <row r="23" spans="1:27" ht="19.5" customHeight="1">
      <c r="A23" s="154"/>
      <c r="B23" s="154"/>
      <c r="C23" s="158"/>
      <c r="D23" s="138"/>
      <c r="F23" s="104"/>
      <c r="G23" s="135"/>
      <c r="H23" s="160"/>
      <c r="I23" s="156"/>
      <c r="J23" s="156"/>
      <c r="K23" s="156"/>
      <c r="L23" s="156"/>
      <c r="M23" s="156"/>
      <c r="N23" s="156"/>
      <c r="O23" s="156"/>
      <c r="P23" s="156"/>
      <c r="Q23" s="156"/>
      <c r="R23" s="156"/>
      <c r="S23" s="156"/>
      <c r="T23" s="156"/>
      <c r="U23" s="156"/>
      <c r="V23" s="156"/>
      <c r="W23" s="156"/>
      <c r="X23" s="156"/>
      <c r="Y23" s="156"/>
      <c r="Z23" s="156"/>
      <c r="AA23" s="156"/>
    </row>
    <row r="24" spans="1:27" ht="26.25" customHeight="1">
      <c r="A24" s="102"/>
      <c r="B24" s="194"/>
      <c r="C24" s="145" t="s">
        <v>970</v>
      </c>
      <c r="D24" s="99"/>
      <c r="E24" s="145" t="str">
        <f>IF((SUM(F14:F22)&gt;=4), "Actividad que se ajusta a los Criterios Técnicos de Selección","Actividad que NO se ajusta a los Criterios Técnicos de Selección")</f>
        <v>Actividad que se ajusta a los Criterios Técnicos de Selección</v>
      </c>
      <c r="F24" s="100"/>
      <c r="G24" s="101"/>
      <c r="H24" s="113"/>
      <c r="I24" s="113"/>
      <c r="J24" s="113"/>
    </row>
    <row r="25" spans="1:27" ht="21.75" customHeight="1">
      <c r="A25" s="102"/>
      <c r="B25" s="194"/>
      <c r="C25" s="145" t="s">
        <v>971</v>
      </c>
      <c r="D25" s="99"/>
      <c r="E25" s="145" t="str">
        <f>IF((E24="Actividad que se ajusta a los Criterios Técnicos de Selección"), "Contribución sustancial a la Mitigación del Cambio Climático","La actividad no puede demostrar, total o parcialmente, la CS al objetivo 1")</f>
        <v>Contribución sustancial a la Mitigación del Cambio Climático</v>
      </c>
      <c r="F25" s="114"/>
      <c r="G25" s="103"/>
      <c r="H25" s="113"/>
      <c r="I25" s="113"/>
      <c r="J25" s="113"/>
    </row>
    <row r="26" spans="1:27" ht="14.25" customHeight="1"/>
    <row r="27" spans="1:27" ht="14.25" customHeight="1"/>
    <row r="28" spans="1:27" ht="14.25" customHeight="1"/>
    <row r="29" spans="1:27" ht="14.25" customHeight="1"/>
    <row r="30" spans="1:27" ht="14.25" customHeight="1"/>
    <row r="31" spans="1:27" ht="15.75" customHeight="1"/>
    <row r="32" spans="1:27" ht="15.75" customHeight="1"/>
    <row r="33" ht="19.5" customHeight="1"/>
    <row r="34" ht="19.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9">
    <mergeCell ref="C7:F7"/>
    <mergeCell ref="B22:C22"/>
    <mergeCell ref="C8:J8"/>
    <mergeCell ref="A14:C14"/>
    <mergeCell ref="A16:C16"/>
    <mergeCell ref="A21:C21"/>
    <mergeCell ref="B15:C15"/>
    <mergeCell ref="B17:C17"/>
    <mergeCell ref="B18:C18"/>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5300-000000000000}">
          <x14:formula1>
            <xm:f>Respuesta!$A$2:$A$4</xm:f>
          </x14:formula1>
          <xm:sqref>E14:E22 I24:I25</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Z1000"/>
  <sheetViews>
    <sheetView showGridLines="0" zoomScale="40" zoomScaleNormal="40" workbookViewId="0">
      <pane ySplit="4" topLeftCell="A5" activePane="bottomLeft" state="frozen"/>
      <selection pane="bottomLeft" activeCell="D20" sqref="D20"/>
    </sheetView>
  </sheetViews>
  <sheetFormatPr baseColWidth="10" defaultColWidth="14.44140625" defaultRowHeight="15" customHeight="1"/>
  <cols>
    <col min="1" max="1" width="6" customWidth="1"/>
    <col min="2" max="2" width="9.44140625" customWidth="1"/>
    <col min="3" max="3" width="79.6640625" customWidth="1"/>
    <col min="4" max="4" width="63.5546875" customWidth="1"/>
    <col min="5" max="5" width="45.554687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1528</v>
      </c>
      <c r="B3" s="80"/>
      <c r="C3" s="81"/>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1529</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18" customHeight="1">
      <c r="B7" s="7" t="s">
        <v>974</v>
      </c>
      <c r="C7" s="7"/>
      <c r="D7" s="7"/>
      <c r="E7" s="7"/>
      <c r="F7" s="7"/>
      <c r="G7" s="7"/>
      <c r="H7" s="7"/>
      <c r="I7" s="7"/>
      <c r="J7" s="7"/>
      <c r="K7" s="7"/>
      <c r="L7" s="7"/>
      <c r="M7" s="7"/>
      <c r="S7" s="61"/>
    </row>
    <row r="8" spans="1:26" ht="16.5" customHeight="1">
      <c r="B8" s="335"/>
      <c r="C8" s="313"/>
      <c r="D8" s="313"/>
      <c r="E8" s="313"/>
      <c r="F8" s="313"/>
      <c r="G8" s="313"/>
      <c r="H8" s="313"/>
      <c r="I8" s="313"/>
      <c r="N8" s="61"/>
    </row>
    <row r="9" spans="1:26" ht="15.75" customHeight="1">
      <c r="B9" s="76"/>
      <c r="C9" s="76"/>
      <c r="D9" s="76"/>
      <c r="E9" s="76"/>
      <c r="F9" s="76"/>
      <c r="G9" s="76"/>
      <c r="H9" s="76"/>
      <c r="I9" s="76"/>
      <c r="J9" s="76"/>
      <c r="K9" s="76"/>
      <c r="L9" s="76"/>
      <c r="M9" s="76"/>
      <c r="S9" s="61"/>
    </row>
    <row r="10" spans="1:26" ht="14.25" customHeight="1">
      <c r="A10" s="87"/>
      <c r="B10" s="88" t="s">
        <v>959</v>
      </c>
      <c r="C10" s="88"/>
      <c r="D10" s="88"/>
      <c r="E10" s="88"/>
      <c r="F10" s="88"/>
      <c r="G10" s="88"/>
      <c r="H10" s="87"/>
      <c r="I10" s="87"/>
      <c r="J10" s="87"/>
      <c r="K10" s="87"/>
      <c r="L10" s="87"/>
      <c r="M10" s="87"/>
      <c r="N10" s="87"/>
      <c r="O10" s="87"/>
      <c r="P10" s="87"/>
      <c r="Q10" s="87"/>
      <c r="R10" s="87"/>
      <c r="S10" s="87"/>
      <c r="T10" s="87"/>
      <c r="U10" s="87"/>
      <c r="V10" s="87"/>
      <c r="W10" s="87"/>
      <c r="X10" s="87"/>
      <c r="Y10" s="87"/>
      <c r="Z10" s="87"/>
    </row>
    <row r="11" spans="1:26" ht="14.25" customHeight="1">
      <c r="A11" s="140"/>
      <c r="C11" s="141"/>
      <c r="D11" s="141"/>
      <c r="E11" s="141"/>
      <c r="F11" s="141"/>
      <c r="G11" s="141"/>
      <c r="H11" s="140"/>
      <c r="I11" s="140"/>
      <c r="J11" s="140"/>
      <c r="K11" s="140"/>
      <c r="L11" s="140"/>
      <c r="M11" s="140"/>
      <c r="N11" s="140"/>
      <c r="O11" s="140"/>
      <c r="P11" s="140"/>
      <c r="Q11" s="140"/>
      <c r="R11" s="140"/>
      <c r="S11" s="140"/>
      <c r="T11" s="140"/>
      <c r="U11" s="140"/>
      <c r="V11" s="140"/>
      <c r="W11" s="140"/>
      <c r="X11" s="140"/>
      <c r="Y11" s="140"/>
      <c r="Z11" s="140"/>
    </row>
    <row r="12" spans="1:26" ht="18" customHeight="1">
      <c r="C12" s="69"/>
      <c r="D12" s="69"/>
      <c r="E12" s="69"/>
      <c r="F12" s="69"/>
      <c r="G12" s="69"/>
      <c r="H12" s="69"/>
      <c r="I12" s="69"/>
      <c r="J12" s="69"/>
      <c r="K12" s="69"/>
      <c r="L12" s="69"/>
      <c r="M12" s="69"/>
      <c r="S12" s="61"/>
    </row>
    <row r="13" spans="1:26" ht="14.25" customHeight="1">
      <c r="A13" s="87"/>
      <c r="B13" s="88" t="s">
        <v>1006</v>
      </c>
      <c r="C13" s="88" t="s">
        <v>961</v>
      </c>
      <c r="D13" s="90" t="s">
        <v>962</v>
      </c>
      <c r="E13" s="91" t="s">
        <v>963</v>
      </c>
      <c r="F13" s="88" t="s">
        <v>964</v>
      </c>
      <c r="G13" s="88" t="s">
        <v>1366</v>
      </c>
      <c r="H13" s="88" t="s">
        <v>965</v>
      </c>
      <c r="I13" s="88" t="s">
        <v>21</v>
      </c>
      <c r="J13" s="87"/>
      <c r="K13" s="87"/>
      <c r="L13" s="87"/>
      <c r="M13" s="87"/>
      <c r="N13" s="87"/>
      <c r="O13" s="87"/>
      <c r="P13" s="87"/>
      <c r="Q13" s="87"/>
      <c r="R13" s="87"/>
      <c r="S13" s="87"/>
      <c r="T13" s="87"/>
      <c r="U13" s="87"/>
      <c r="V13" s="87"/>
      <c r="W13" s="87"/>
      <c r="X13" s="87"/>
      <c r="Y13" s="87"/>
      <c r="Z13" s="87"/>
    </row>
    <row r="14" spans="1:26" ht="78" customHeight="1">
      <c r="B14" s="69" t="s">
        <v>966</v>
      </c>
      <c r="C14" s="168" t="s">
        <v>1530</v>
      </c>
      <c r="D14" s="207" t="s">
        <v>968</v>
      </c>
      <c r="E14" s="104">
        <f t="shared" ref="E14:E16" si="0">IF(D14="Sí",1,0)</f>
        <v>1</v>
      </c>
      <c r="F14" s="61" t="s">
        <v>1531</v>
      </c>
      <c r="G14" s="7"/>
      <c r="H14" s="7"/>
      <c r="I14" s="7"/>
    </row>
    <row r="15" spans="1:26" ht="97.95" customHeight="1">
      <c r="B15" s="69" t="s">
        <v>1010</v>
      </c>
      <c r="C15" s="168" t="s">
        <v>1532</v>
      </c>
      <c r="D15" s="207" t="s">
        <v>968</v>
      </c>
      <c r="E15" s="104">
        <f t="shared" si="0"/>
        <v>1</v>
      </c>
      <c r="F15" s="7"/>
      <c r="G15" s="7"/>
      <c r="H15" s="7"/>
      <c r="I15" s="7"/>
    </row>
    <row r="16" spans="1:26" ht="84.75" customHeight="1">
      <c r="A16" s="108"/>
      <c r="B16" s="109" t="s">
        <v>1014</v>
      </c>
      <c r="C16" s="110" t="s">
        <v>1533</v>
      </c>
      <c r="D16" s="211" t="s">
        <v>968</v>
      </c>
      <c r="E16" s="111">
        <f t="shared" si="0"/>
        <v>1</v>
      </c>
      <c r="F16" s="115"/>
      <c r="G16" s="108"/>
      <c r="H16" s="108"/>
      <c r="I16" s="108"/>
      <c r="J16" s="108"/>
      <c r="K16" s="108"/>
      <c r="L16" s="108"/>
      <c r="M16" s="108"/>
      <c r="N16" s="108"/>
      <c r="O16" s="108"/>
      <c r="P16" s="108"/>
      <c r="Q16" s="108"/>
      <c r="R16" s="108"/>
      <c r="S16" s="108"/>
      <c r="T16" s="108"/>
      <c r="U16" s="108"/>
      <c r="V16" s="108"/>
      <c r="W16" s="108"/>
      <c r="X16" s="108"/>
      <c r="Y16" s="108"/>
      <c r="Z16" s="108"/>
    </row>
    <row r="17" spans="1:26" ht="14.25" customHeight="1"/>
    <row r="18" spans="1:26" ht="26.25" customHeight="1">
      <c r="A18" s="162"/>
      <c r="B18" s="145" t="s">
        <v>970</v>
      </c>
      <c r="C18" s="99"/>
      <c r="D18" s="145" t="str">
        <f>IF((SUM(E14:E16)=3), "Actividad que se ajusta a los Criterios Técnicos de Selección","Actividad que NO se ajusta a los Criterios Técnicos de Selección")</f>
        <v>Actividad que se ajusta a los Criterios Técnicos de Selección</v>
      </c>
      <c r="E18" s="100"/>
      <c r="F18" s="164"/>
      <c r="G18" s="165"/>
      <c r="H18" s="165"/>
      <c r="I18" s="165"/>
      <c r="J18" s="163"/>
      <c r="K18" s="163"/>
      <c r="L18" s="163"/>
      <c r="M18" s="163"/>
      <c r="N18" s="163"/>
      <c r="O18" s="163"/>
      <c r="P18" s="163"/>
      <c r="Q18" s="163"/>
      <c r="R18" s="163"/>
      <c r="S18" s="163"/>
      <c r="T18" s="163"/>
      <c r="U18" s="163"/>
      <c r="V18" s="163"/>
      <c r="W18" s="163"/>
      <c r="X18" s="163"/>
      <c r="Y18" s="163"/>
      <c r="Z18" s="163"/>
    </row>
    <row r="19" spans="1:26" ht="21.75" customHeight="1">
      <c r="A19" s="102"/>
      <c r="B19" s="145" t="s">
        <v>971</v>
      </c>
      <c r="C19" s="99"/>
      <c r="D19" s="145" t="str">
        <f>IF((D18="Actividad que se ajusta a los Criterios Técnicos de Selección"),"De transición a la Mitigación del Cambio Climático","La actividad no puede demostrar, total o parcialmente, la CS al objetivo 1")</f>
        <v>De transición a la Mitigación del Cambio Climático</v>
      </c>
      <c r="E19" s="114"/>
      <c r="F19" s="103"/>
      <c r="G19" s="113"/>
      <c r="H19" s="113"/>
      <c r="I19" s="113"/>
    </row>
    <row r="20" spans="1:26" ht="14.25" customHeight="1"/>
    <row r="21" spans="1:26" ht="14.25" customHeight="1"/>
    <row r="22" spans="1:26" ht="14.25" customHeight="1"/>
    <row r="23" spans="1:26" ht="15.75" customHeight="1"/>
    <row r="24" spans="1:26" ht="15.75" customHeight="1"/>
    <row r="25" spans="1:26" ht="19.5" customHeight="1"/>
    <row r="26" spans="1:26" ht="19.5" customHeight="1"/>
    <row r="27" spans="1:26" ht="14.25" customHeight="1"/>
    <row r="28" spans="1:26" ht="14.25" customHeight="1"/>
    <row r="29" spans="1:26" ht="14.25" customHeight="1"/>
    <row r="30" spans="1:26" ht="14.25" customHeight="1"/>
    <row r="31" spans="1:26" ht="14.25" customHeight="1"/>
    <row r="32" spans="1: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8:I8"/>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5500-000000000000}">
          <x14:formula1>
            <xm:f>Respuesta!$A$2:$A$4</xm:f>
          </x14:formula1>
          <xm:sqref>D14:D16 H18:H19</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Z1000"/>
  <sheetViews>
    <sheetView showGridLines="0" zoomScale="55" zoomScaleNormal="55" workbookViewId="0">
      <pane ySplit="4" topLeftCell="A5" activePane="bottomLeft" state="frozen"/>
      <selection pane="bottomLeft" activeCell="B7" sqref="B7:E7"/>
    </sheetView>
  </sheetViews>
  <sheetFormatPr baseColWidth="10" defaultColWidth="14.44140625" defaultRowHeight="15" customHeight="1"/>
  <cols>
    <col min="1" max="1" width="6" customWidth="1"/>
    <col min="2" max="2" width="9.44140625" customWidth="1"/>
    <col min="3" max="3" width="79.6640625" customWidth="1"/>
    <col min="4" max="4" width="63.5546875" customWidth="1"/>
    <col min="5" max="5" width="45.554687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1522</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1523</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34.5" customHeight="1">
      <c r="B7" s="320" t="s">
        <v>1702</v>
      </c>
      <c r="C7" s="320"/>
      <c r="D7" s="320"/>
      <c r="E7" s="320"/>
      <c r="F7" s="7"/>
      <c r="G7" s="7"/>
      <c r="H7" s="7"/>
      <c r="I7" s="7"/>
      <c r="J7" s="7"/>
      <c r="K7" s="7"/>
      <c r="L7" s="7"/>
      <c r="M7" s="7"/>
      <c r="S7" s="61"/>
    </row>
    <row r="8" spans="1:26" ht="16.5" customHeight="1">
      <c r="B8" s="335"/>
      <c r="C8" s="313"/>
      <c r="D8" s="313"/>
      <c r="E8" s="313"/>
      <c r="F8" s="313"/>
      <c r="G8" s="313"/>
      <c r="H8" s="313"/>
      <c r="I8" s="313"/>
      <c r="N8" s="61"/>
    </row>
    <row r="9" spans="1:26" ht="15.75" customHeight="1">
      <c r="B9" s="76"/>
      <c r="C9" s="76"/>
      <c r="D9" s="76"/>
      <c r="E9" s="76"/>
      <c r="F9" s="76"/>
      <c r="G9" s="76"/>
      <c r="H9" s="76"/>
      <c r="I9" s="76"/>
      <c r="J9" s="76"/>
      <c r="K9" s="76"/>
      <c r="L9" s="76"/>
      <c r="M9" s="76"/>
      <c r="S9" s="61"/>
    </row>
    <row r="10" spans="1:26" ht="14.25" customHeight="1">
      <c r="A10" s="87"/>
      <c r="B10" s="88" t="s">
        <v>959</v>
      </c>
      <c r="C10" s="88"/>
      <c r="D10" s="88"/>
      <c r="E10" s="88"/>
      <c r="F10" s="88"/>
      <c r="G10" s="88"/>
      <c r="H10" s="87"/>
      <c r="I10" s="87"/>
      <c r="J10" s="87"/>
      <c r="K10" s="87"/>
      <c r="L10" s="87"/>
      <c r="M10" s="87"/>
      <c r="N10" s="87"/>
      <c r="O10" s="87"/>
      <c r="P10" s="87"/>
      <c r="Q10" s="87"/>
      <c r="R10" s="87"/>
      <c r="S10" s="87"/>
      <c r="T10" s="87"/>
      <c r="U10" s="87"/>
      <c r="V10" s="87"/>
      <c r="W10" s="87"/>
      <c r="X10" s="87"/>
      <c r="Y10" s="87"/>
      <c r="Z10" s="87"/>
    </row>
    <row r="11" spans="1:26" ht="14.25" customHeight="1">
      <c r="A11" s="140"/>
      <c r="B11" s="140" t="s">
        <v>1524</v>
      </c>
      <c r="C11" s="141"/>
      <c r="D11" s="141"/>
      <c r="E11" s="141"/>
      <c r="F11" s="141"/>
      <c r="G11" s="141"/>
      <c r="H11" s="140"/>
      <c r="I11" s="140"/>
      <c r="J11" s="140"/>
      <c r="K11" s="140"/>
      <c r="L11" s="140"/>
      <c r="M11" s="140"/>
      <c r="N11" s="140"/>
      <c r="O11" s="140"/>
      <c r="P11" s="140"/>
      <c r="Q11" s="140"/>
      <c r="R11" s="140"/>
      <c r="S11" s="140"/>
      <c r="T11" s="140"/>
      <c r="U11" s="140"/>
      <c r="V11" s="140"/>
      <c r="W11" s="140"/>
      <c r="X11" s="140"/>
      <c r="Y11" s="140"/>
      <c r="Z11" s="140"/>
    </row>
    <row r="12" spans="1:26" ht="14.25" customHeight="1">
      <c r="C12" s="82"/>
    </row>
    <row r="13" spans="1:26" ht="14.25" customHeight="1">
      <c r="A13" s="87"/>
      <c r="B13" s="88" t="s">
        <v>1006</v>
      </c>
      <c r="C13" s="88" t="s">
        <v>961</v>
      </c>
      <c r="D13" s="90" t="s">
        <v>962</v>
      </c>
      <c r="E13" s="91" t="s">
        <v>963</v>
      </c>
      <c r="F13" s="88" t="s">
        <v>964</v>
      </c>
      <c r="G13" s="88" t="s">
        <v>965</v>
      </c>
      <c r="H13" s="87"/>
      <c r="I13" s="87"/>
      <c r="J13" s="87"/>
      <c r="K13" s="87"/>
      <c r="L13" s="87"/>
      <c r="M13" s="87"/>
      <c r="N13" s="87"/>
      <c r="O13" s="87"/>
      <c r="P13" s="87"/>
      <c r="Q13" s="87"/>
      <c r="R13" s="87"/>
      <c r="S13" s="87"/>
      <c r="T13" s="87"/>
      <c r="U13" s="87"/>
      <c r="V13" s="87"/>
      <c r="W13" s="87"/>
      <c r="X13" s="87"/>
      <c r="Y13" s="87"/>
      <c r="Z13" s="87"/>
    </row>
    <row r="14" spans="1:26" ht="40.200000000000003" customHeight="1">
      <c r="B14" s="69" t="s">
        <v>966</v>
      </c>
      <c r="C14" s="168" t="s">
        <v>1525</v>
      </c>
      <c r="D14" s="207" t="s">
        <v>968</v>
      </c>
      <c r="E14" s="104">
        <f>IF(D14="Sí",1,0)</f>
        <v>1</v>
      </c>
      <c r="F14" s="61" t="s">
        <v>1526</v>
      </c>
      <c r="G14" s="7"/>
    </row>
    <row r="15" spans="1:26" ht="45.45" customHeight="1">
      <c r="A15" s="108"/>
      <c r="B15" s="109" t="s">
        <v>1010</v>
      </c>
      <c r="C15" s="110" t="s">
        <v>1527</v>
      </c>
      <c r="D15" s="208" t="s">
        <v>968</v>
      </c>
      <c r="E15" s="111">
        <f>IF(D15="Sí",1,0)</f>
        <v>1</v>
      </c>
      <c r="F15" s="144" t="s">
        <v>1526</v>
      </c>
      <c r="G15" s="108"/>
      <c r="H15" s="108"/>
      <c r="I15" s="108"/>
      <c r="J15" s="108"/>
      <c r="K15" s="108"/>
      <c r="L15" s="108"/>
      <c r="M15" s="108"/>
      <c r="N15" s="108"/>
      <c r="O15" s="108"/>
      <c r="P15" s="108"/>
      <c r="Q15" s="108"/>
      <c r="R15" s="108"/>
      <c r="S15" s="108"/>
      <c r="T15" s="108"/>
      <c r="U15" s="108"/>
      <c r="V15" s="108"/>
      <c r="W15" s="108"/>
      <c r="X15" s="108"/>
      <c r="Y15" s="108"/>
      <c r="Z15" s="108"/>
    </row>
    <row r="16" spans="1:26" ht="14.25" customHeight="1"/>
    <row r="17" spans="1:9" ht="26.25" customHeight="1">
      <c r="A17" s="162"/>
      <c r="B17" s="145" t="s">
        <v>970</v>
      </c>
      <c r="C17" s="99"/>
      <c r="D17" s="145" t="str">
        <f>IF((SUM(E14:E15)=2), "Actividad que se ajusta a los Criterios Técnicos de Selección","Actividad que NO se ajusta a los Criterios Técnicos de Selección")</f>
        <v>Actividad que se ajusta a los Criterios Técnicos de Selección</v>
      </c>
      <c r="E17" s="100"/>
      <c r="F17" s="101"/>
      <c r="G17" s="113"/>
      <c r="H17" s="113"/>
      <c r="I17" s="113"/>
    </row>
    <row r="18" spans="1:9" ht="21.75" customHeight="1">
      <c r="A18" s="162"/>
      <c r="B18" s="145" t="s">
        <v>971</v>
      </c>
      <c r="C18" s="99"/>
      <c r="D18" s="145" t="str">
        <f>IF((D17="Actividad que se ajusta a los Criterios Técnicos de Selección"),"Facilitadora de la Mitigación del Cambio Climático","La actividad no puede demostrar, total o parcialmente, la CS al objetivo 1")</f>
        <v>Facilitadora de la Mitigación del Cambio Climático</v>
      </c>
      <c r="E18" s="114"/>
      <c r="F18" s="103"/>
      <c r="G18" s="113"/>
      <c r="H18" s="113"/>
      <c r="I18" s="113"/>
    </row>
    <row r="19" spans="1:9" ht="14.25" customHeight="1">
      <c r="D19" s="163"/>
    </row>
    <row r="20" spans="1:9" ht="83.25" customHeight="1"/>
    <row r="21" spans="1:9" ht="14.25" customHeight="1"/>
    <row r="22" spans="1:9" ht="14.25" customHeight="1"/>
    <row r="23" spans="1:9" ht="15.75" customHeight="1"/>
    <row r="24" spans="1:9" ht="15.75" customHeight="1"/>
    <row r="25" spans="1:9" ht="19.5" customHeight="1"/>
    <row r="26" spans="1:9" ht="19.5" customHeight="1"/>
    <row r="27" spans="1:9" ht="14.25" customHeight="1"/>
    <row r="28" spans="1:9" ht="14.25" customHeight="1"/>
    <row r="29" spans="1:9" ht="14.25" customHeight="1"/>
    <row r="30" spans="1:9" ht="14.25" customHeight="1"/>
    <row r="31" spans="1:9" ht="14.25" customHeight="1"/>
    <row r="32" spans="1:9"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
    <mergeCell ref="B8:I8"/>
    <mergeCell ref="B7:E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5400-000000000000}">
          <x14:formula1>
            <xm:f>Respuesta!$A$2:$A$4</xm:f>
          </x14:formula1>
          <xm:sqref>D14:D15 H17:H18</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Z1000"/>
  <sheetViews>
    <sheetView showGridLines="0" zoomScale="40" zoomScaleNormal="40" workbookViewId="0">
      <pane ySplit="4" topLeftCell="A5" activePane="bottomLeft" state="frozen"/>
      <selection pane="bottomLeft" activeCell="B7" sqref="B7:E7"/>
    </sheetView>
  </sheetViews>
  <sheetFormatPr baseColWidth="10" defaultColWidth="14.44140625" defaultRowHeight="15" customHeight="1"/>
  <cols>
    <col min="1" max="1" width="6" customWidth="1"/>
    <col min="2" max="2" width="9.44140625" customWidth="1"/>
    <col min="3" max="3" width="79.6640625" customWidth="1"/>
    <col min="4" max="4" width="72.88671875" style="202" customWidth="1"/>
    <col min="5" max="5" width="57.33203125" style="202"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201"/>
      <c r="E1" s="201"/>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201"/>
      <c r="E2" s="201"/>
      <c r="F2" s="80"/>
      <c r="G2" s="80"/>
      <c r="H2" s="80"/>
      <c r="I2" s="80"/>
      <c r="J2" s="80"/>
      <c r="K2" s="80"/>
      <c r="L2" s="80"/>
      <c r="M2" s="80"/>
      <c r="N2" s="80"/>
      <c r="O2" s="80"/>
      <c r="P2" s="80"/>
      <c r="Q2" s="80"/>
      <c r="R2" s="80"/>
      <c r="S2" s="80"/>
      <c r="T2" s="80"/>
      <c r="U2" s="80"/>
      <c r="V2" s="80"/>
      <c r="W2" s="80"/>
      <c r="X2" s="80"/>
      <c r="Y2" s="80"/>
      <c r="Z2" s="80"/>
    </row>
    <row r="3" spans="1:26" ht="14.25" customHeight="1">
      <c r="A3" s="80" t="s">
        <v>1534</v>
      </c>
      <c r="B3" s="80"/>
      <c r="C3" s="80"/>
      <c r="D3" s="201"/>
      <c r="E3" s="201"/>
      <c r="F3" s="80"/>
      <c r="G3" s="80"/>
      <c r="H3" s="80"/>
      <c r="I3" s="80"/>
      <c r="J3" s="80"/>
      <c r="K3" s="80"/>
      <c r="L3" s="80"/>
      <c r="M3" s="80"/>
      <c r="N3" s="80"/>
      <c r="O3" s="80"/>
      <c r="P3" s="80"/>
      <c r="Q3" s="80"/>
      <c r="R3" s="80"/>
      <c r="S3" s="80"/>
      <c r="T3" s="80"/>
      <c r="U3" s="80"/>
      <c r="V3" s="80"/>
      <c r="W3" s="80"/>
      <c r="X3" s="80"/>
      <c r="Y3" s="80"/>
      <c r="Z3" s="80"/>
    </row>
    <row r="4" spans="1:26" ht="14.25" customHeight="1">
      <c r="A4" s="80" t="s">
        <v>1535</v>
      </c>
      <c r="B4" s="80"/>
      <c r="C4" s="81"/>
      <c r="D4" s="201"/>
      <c r="E4" s="201"/>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203"/>
      <c r="E6" s="203"/>
      <c r="F6" s="85"/>
      <c r="G6" s="85"/>
      <c r="H6" s="83"/>
      <c r="I6" s="83"/>
      <c r="J6" s="83"/>
      <c r="K6" s="83"/>
      <c r="L6" s="83"/>
      <c r="M6" s="83"/>
      <c r="N6" s="83"/>
      <c r="O6" s="83"/>
      <c r="P6" s="83"/>
      <c r="Q6" s="83"/>
      <c r="R6" s="83"/>
      <c r="S6" s="86"/>
      <c r="T6" s="83"/>
      <c r="U6" s="83"/>
      <c r="V6" s="83"/>
      <c r="W6" s="83"/>
      <c r="X6" s="83"/>
      <c r="Y6" s="83"/>
      <c r="Z6" s="83"/>
    </row>
    <row r="7" spans="1:26" ht="39.450000000000003" customHeight="1">
      <c r="B7" s="320" t="s">
        <v>1701</v>
      </c>
      <c r="C7" s="320"/>
      <c r="D7" s="320"/>
      <c r="E7" s="320"/>
      <c r="F7" s="7"/>
      <c r="G7" s="7"/>
      <c r="H7" s="7"/>
      <c r="I7" s="7"/>
      <c r="J7" s="7"/>
      <c r="K7" s="7"/>
      <c r="L7" s="7"/>
      <c r="M7" s="7"/>
      <c r="S7" s="61"/>
    </row>
    <row r="8" spans="1:26" ht="16.5" customHeight="1">
      <c r="B8" s="332"/>
      <c r="C8" s="313"/>
      <c r="D8" s="313"/>
      <c r="E8" s="313"/>
      <c r="F8" s="313"/>
      <c r="G8" s="313"/>
      <c r="H8" s="313"/>
      <c r="I8" s="313"/>
      <c r="N8" s="61"/>
    </row>
    <row r="9" spans="1:26" ht="15.75" customHeight="1">
      <c r="B9" s="76"/>
      <c r="C9" s="76"/>
      <c r="D9" s="154"/>
      <c r="E9" s="154"/>
      <c r="F9" s="76"/>
      <c r="G9" s="76"/>
      <c r="H9" s="76"/>
      <c r="I9" s="76"/>
      <c r="J9" s="76"/>
      <c r="K9" s="76"/>
      <c r="L9" s="76"/>
      <c r="M9" s="76"/>
      <c r="S9" s="61"/>
    </row>
    <row r="10" spans="1:26" ht="14.25" customHeight="1">
      <c r="A10" s="87"/>
      <c r="B10" s="88" t="s">
        <v>959</v>
      </c>
      <c r="C10" s="88"/>
      <c r="D10" s="204"/>
      <c r="E10" s="204"/>
      <c r="F10" s="88"/>
      <c r="G10" s="88"/>
      <c r="H10" s="87"/>
      <c r="I10" s="87"/>
      <c r="J10" s="87"/>
      <c r="K10" s="87"/>
      <c r="L10" s="87"/>
      <c r="M10" s="87"/>
      <c r="N10" s="87"/>
      <c r="O10" s="87"/>
      <c r="P10" s="87"/>
      <c r="Q10" s="87"/>
      <c r="R10" s="87"/>
      <c r="S10" s="87"/>
      <c r="T10" s="87"/>
      <c r="U10" s="87"/>
      <c r="V10" s="87"/>
      <c r="W10" s="87"/>
      <c r="X10" s="87"/>
      <c r="Y10" s="87"/>
      <c r="Z10" s="87"/>
    </row>
    <row r="11" spans="1:26" ht="14.25" customHeight="1">
      <c r="A11" s="140"/>
      <c r="B11" s="141"/>
      <c r="C11" s="141"/>
      <c r="D11" s="148"/>
      <c r="E11" s="148"/>
      <c r="F11" s="141"/>
      <c r="G11" s="141"/>
      <c r="H11" s="140"/>
      <c r="I11" s="140"/>
      <c r="J11" s="140"/>
      <c r="K11" s="140"/>
      <c r="L11" s="140"/>
      <c r="M11" s="140"/>
      <c r="N11" s="140"/>
      <c r="O11" s="140"/>
      <c r="P11" s="140"/>
      <c r="Q11" s="140"/>
      <c r="R11" s="140"/>
      <c r="S11" s="140"/>
      <c r="T11" s="140"/>
      <c r="U11" s="140"/>
      <c r="V11" s="140"/>
      <c r="W11" s="140"/>
      <c r="X11" s="140"/>
      <c r="Y11" s="140"/>
      <c r="Z11" s="140"/>
    </row>
    <row r="12" spans="1:26" ht="14.25" customHeight="1">
      <c r="C12" s="82"/>
    </row>
    <row r="13" spans="1:26" ht="14.25" customHeight="1">
      <c r="A13" s="87"/>
      <c r="B13" s="88" t="s">
        <v>1006</v>
      </c>
      <c r="C13" s="88" t="s">
        <v>961</v>
      </c>
      <c r="D13" s="153" t="s">
        <v>962</v>
      </c>
      <c r="E13" s="204" t="s">
        <v>963</v>
      </c>
      <c r="F13" s="88" t="s">
        <v>964</v>
      </c>
      <c r="G13" s="88" t="s">
        <v>965</v>
      </c>
      <c r="H13" s="88"/>
      <c r="I13" s="87"/>
      <c r="J13" s="87"/>
      <c r="K13" s="87"/>
      <c r="L13" s="87"/>
      <c r="M13" s="87"/>
      <c r="N13" s="87"/>
      <c r="O13" s="87"/>
      <c r="P13" s="87"/>
      <c r="Q13" s="87"/>
      <c r="R13" s="87"/>
      <c r="S13" s="87"/>
      <c r="T13" s="87"/>
      <c r="U13" s="87"/>
      <c r="V13" s="87"/>
      <c r="W13" s="87"/>
      <c r="X13" s="87"/>
      <c r="Y13" s="87"/>
      <c r="Z13" s="87"/>
    </row>
    <row r="14" spans="1:26" ht="28.8">
      <c r="A14" s="347" t="s">
        <v>966</v>
      </c>
      <c r="B14" s="347"/>
      <c r="C14" s="61" t="s">
        <v>1536</v>
      </c>
      <c r="D14" s="200" t="s">
        <v>968</v>
      </c>
      <c r="E14" s="154">
        <f>IF(D14="Sí",1,0)</f>
        <v>1</v>
      </c>
      <c r="F14" s="7"/>
      <c r="G14" s="7"/>
      <c r="H14" s="7"/>
    </row>
    <row r="15" spans="1:26" ht="72">
      <c r="A15" s="341" t="s">
        <v>1010</v>
      </c>
      <c r="B15" s="341"/>
      <c r="C15" s="61" t="s">
        <v>1537</v>
      </c>
      <c r="D15" s="200" t="s">
        <v>968</v>
      </c>
      <c r="E15" s="154">
        <f t="shared" ref="E15:E19" si="0">IF(D15="Sí",1,0)</f>
        <v>1</v>
      </c>
      <c r="F15" s="7"/>
      <c r="G15" s="7"/>
      <c r="H15" s="7"/>
    </row>
    <row r="16" spans="1:26" ht="72">
      <c r="A16" s="348" t="s">
        <v>1014</v>
      </c>
      <c r="B16" s="348"/>
      <c r="C16" s="173" t="s">
        <v>1667</v>
      </c>
      <c r="D16" s="200" t="s">
        <v>968</v>
      </c>
      <c r="E16" s="154">
        <f t="shared" si="0"/>
        <v>1</v>
      </c>
      <c r="F16" s="61" t="s">
        <v>1668</v>
      </c>
      <c r="G16" s="7"/>
      <c r="H16" s="7"/>
    </row>
    <row r="17" spans="1:26" ht="51.45" customHeight="1">
      <c r="A17" s="341" t="s">
        <v>1019</v>
      </c>
      <c r="B17" s="341"/>
      <c r="C17" s="173" t="s">
        <v>1670</v>
      </c>
      <c r="D17" s="200" t="s">
        <v>968</v>
      </c>
      <c r="E17" s="154">
        <f t="shared" si="0"/>
        <v>1</v>
      </c>
      <c r="F17" s="190" t="s">
        <v>1671</v>
      </c>
      <c r="G17" s="7"/>
      <c r="H17" s="7"/>
    </row>
    <row r="18" spans="1:26" ht="40.5" customHeight="1">
      <c r="A18" s="341" t="s">
        <v>1021</v>
      </c>
      <c r="B18" s="341"/>
      <c r="C18" s="173" t="s">
        <v>1673</v>
      </c>
      <c r="D18" s="200" t="s">
        <v>968</v>
      </c>
      <c r="E18" s="154">
        <f t="shared" si="0"/>
        <v>1</v>
      </c>
      <c r="F18" s="244" t="s">
        <v>1672</v>
      </c>
      <c r="G18" s="7"/>
      <c r="H18" s="7"/>
    </row>
    <row r="19" spans="1:26" ht="118.5" customHeight="1">
      <c r="A19" s="341" t="s">
        <v>1028</v>
      </c>
      <c r="B19" s="341"/>
      <c r="C19" s="187" t="s">
        <v>1674</v>
      </c>
      <c r="D19" s="200" t="s">
        <v>968</v>
      </c>
      <c r="E19" s="154">
        <f t="shared" si="0"/>
        <v>1</v>
      </c>
      <c r="F19" s="173" t="s">
        <v>1675</v>
      </c>
      <c r="G19" s="7"/>
      <c r="H19" s="7"/>
    </row>
    <row r="20" spans="1:26" ht="46.95" customHeight="1">
      <c r="A20" s="341" t="s">
        <v>1066</v>
      </c>
      <c r="B20" s="341"/>
      <c r="C20" s="173" t="s">
        <v>1677</v>
      </c>
      <c r="D20" s="200" t="s">
        <v>968</v>
      </c>
      <c r="E20" s="154"/>
      <c r="F20" s="61" t="s">
        <v>1676</v>
      </c>
      <c r="G20" s="7"/>
      <c r="H20" s="7"/>
    </row>
    <row r="21" spans="1:26" ht="64.5" customHeight="1">
      <c r="B21" s="195" t="s">
        <v>1558</v>
      </c>
      <c r="C21" s="173" t="s">
        <v>1678</v>
      </c>
      <c r="D21" s="200" t="s">
        <v>968</v>
      </c>
      <c r="E21" s="154">
        <f>IF(D21="Sí",0.5,0)</f>
        <v>0.5</v>
      </c>
      <c r="F21" s="7"/>
      <c r="G21" s="7"/>
      <c r="H21" s="7"/>
    </row>
    <row r="22" spans="1:26" ht="115.5" customHeight="1">
      <c r="A22" s="108"/>
      <c r="B22" s="198" t="s">
        <v>1563</v>
      </c>
      <c r="C22" s="170" t="s">
        <v>1679</v>
      </c>
      <c r="D22" s="199" t="s">
        <v>968</v>
      </c>
      <c r="E22" s="154">
        <f>IF(D22="Sí",0.5,0)</f>
        <v>0.5</v>
      </c>
      <c r="F22" s="115"/>
      <c r="G22" s="108"/>
      <c r="H22" s="108"/>
      <c r="I22" s="108"/>
      <c r="J22" s="108"/>
      <c r="K22" s="108"/>
      <c r="L22" s="108"/>
      <c r="M22" s="108"/>
      <c r="N22" s="108"/>
      <c r="O22" s="108"/>
      <c r="P22" s="108"/>
      <c r="Q22" s="108"/>
      <c r="R22" s="108"/>
      <c r="S22" s="108"/>
      <c r="T22" s="108"/>
      <c r="U22" s="108"/>
      <c r="V22" s="108"/>
      <c r="W22" s="108"/>
      <c r="X22" s="108"/>
      <c r="Y22" s="108"/>
      <c r="Z22" s="108"/>
    </row>
    <row r="23" spans="1:26" ht="14.25" customHeight="1">
      <c r="H23" s="75"/>
    </row>
    <row r="24" spans="1:26" ht="26.25" customHeight="1">
      <c r="A24" s="102"/>
      <c r="B24" s="145" t="s">
        <v>970</v>
      </c>
      <c r="C24" s="99"/>
      <c r="D24" s="145" t="str">
        <f>IF((SUM(E14:E22)=7), "Actividad que se ajusta a los Criterios Técnicos de Selección","Actividad que NO se ajusta a los Criterios Técnicos de Selección")</f>
        <v>Actividad que se ajusta a los Criterios Técnicos de Selección</v>
      </c>
      <c r="E24" s="205"/>
      <c r="F24" s="101"/>
      <c r="G24" s="113"/>
      <c r="H24" s="113"/>
      <c r="I24" s="113"/>
    </row>
    <row r="25" spans="1:26" ht="21.75" customHeight="1">
      <c r="A25" s="102"/>
      <c r="B25" s="145" t="s">
        <v>971</v>
      </c>
      <c r="C25" s="99"/>
      <c r="D25" s="145" t="str">
        <f>IF((D24="Actividad que se ajusta a los Criterios Técnicos de Selección"),"Facilitadora de la Mitigación del Cambio Climático","La actividad no puede demostrar, total o parcialmente, la CS al objetivo 1")</f>
        <v>Facilitadora de la Mitigación del Cambio Climático</v>
      </c>
      <c r="E25" s="206"/>
      <c r="F25" s="103"/>
      <c r="G25" s="113"/>
      <c r="H25" s="113"/>
      <c r="I25" s="113"/>
    </row>
    <row r="26" spans="1:26" ht="14.25" customHeight="1">
      <c r="H26" s="75"/>
    </row>
    <row r="27" spans="1:26" ht="14.25" customHeight="1"/>
    <row r="28" spans="1:26" ht="14.25" customHeight="1"/>
    <row r="29" spans="1:26" ht="14.25" customHeight="1"/>
    <row r="30" spans="1:26" ht="15.75" customHeight="1"/>
    <row r="31" spans="1:26" ht="15.75" customHeight="1"/>
    <row r="32" spans="1:26" ht="19.5" customHeight="1"/>
    <row r="33" ht="19.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9">
    <mergeCell ref="A18:B18"/>
    <mergeCell ref="A19:B19"/>
    <mergeCell ref="A20:B20"/>
    <mergeCell ref="B7:E7"/>
    <mergeCell ref="B8:I8"/>
    <mergeCell ref="A14:B14"/>
    <mergeCell ref="A15:B15"/>
    <mergeCell ref="A16:B16"/>
    <mergeCell ref="A17:B17"/>
  </mergeCells>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Selecciona una opción" xr:uid="{00000000-0002-0000-5600-000000000000}">
          <x14:formula1>
            <xm:f>Respuesta!$A$2:$A$4</xm:f>
          </x14:formula1>
          <xm:sqref>H23:H26 D15:D22</xm:sqref>
        </x14:dataValidation>
        <x14:dataValidation type="list" allowBlank="1" showInputMessage="1" showErrorMessage="1" xr:uid="{1E6443C5-C153-45A7-95CB-22C45374452A}">
          <x14:formula1>
            <xm:f>Respuesta!$A$2:$A$4</xm:f>
          </x14:formula1>
          <xm:sqref>D14</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Z999"/>
  <sheetViews>
    <sheetView showGridLines="0" zoomScale="40" zoomScaleNormal="40" workbookViewId="0">
      <pane ySplit="4" topLeftCell="A8" activePane="bottomLeft" state="frozen"/>
      <selection pane="bottomLeft" activeCell="B8" sqref="B8:E8"/>
    </sheetView>
  </sheetViews>
  <sheetFormatPr baseColWidth="10" defaultColWidth="14.44140625" defaultRowHeight="15" customHeight="1"/>
  <cols>
    <col min="1" max="1" width="2.6640625" customWidth="1"/>
    <col min="2" max="2" width="3.6640625" customWidth="1"/>
    <col min="3" max="3" width="79.6640625" customWidth="1"/>
    <col min="4" max="4" width="63.5546875" customWidth="1"/>
    <col min="5" max="5" width="70.3320312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31.95" customHeight="1">
      <c r="A3" s="80" t="s">
        <v>1538</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1539</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18" customHeight="1">
      <c r="B7" s="7" t="s">
        <v>974</v>
      </c>
      <c r="C7" s="7"/>
      <c r="D7" s="7"/>
      <c r="E7" s="7"/>
      <c r="F7" s="7"/>
      <c r="G7" s="7"/>
      <c r="H7" s="7"/>
      <c r="I7" s="7"/>
      <c r="J7" s="7"/>
      <c r="K7" s="7"/>
      <c r="L7" s="7"/>
      <c r="M7" s="7"/>
      <c r="S7" s="61"/>
    </row>
    <row r="8" spans="1:26" ht="57" customHeight="1">
      <c r="B8" s="320" t="s">
        <v>1703</v>
      </c>
      <c r="C8" s="320"/>
      <c r="D8" s="320"/>
      <c r="E8" s="320"/>
      <c r="F8" s="320"/>
      <c r="G8" s="320"/>
      <c r="H8" s="320"/>
      <c r="I8" s="320"/>
      <c r="N8" s="61"/>
    </row>
    <row r="9" spans="1:26" ht="14.25" customHeight="1">
      <c r="A9" s="87"/>
      <c r="B9" s="88" t="s">
        <v>959</v>
      </c>
      <c r="C9" s="88"/>
      <c r="D9" s="88"/>
      <c r="E9" s="88"/>
      <c r="F9" s="88"/>
      <c r="G9" s="88"/>
      <c r="H9" s="87"/>
      <c r="I9" s="87"/>
      <c r="J9" s="87"/>
      <c r="K9" s="87"/>
      <c r="L9" s="87"/>
      <c r="M9" s="87"/>
      <c r="N9" s="87"/>
      <c r="O9" s="87"/>
      <c r="P9" s="87"/>
      <c r="Q9" s="87"/>
      <c r="R9" s="87"/>
      <c r="S9" s="87"/>
      <c r="T9" s="87"/>
      <c r="U9" s="87"/>
      <c r="V9" s="87"/>
      <c r="W9" s="87"/>
      <c r="X9" s="87"/>
      <c r="Y9" s="87"/>
      <c r="Z9" s="87"/>
    </row>
    <row r="10" spans="1:26" ht="14.25" customHeight="1">
      <c r="A10" s="140"/>
      <c r="B10" s="75" t="s">
        <v>1540</v>
      </c>
      <c r="C10" s="141"/>
      <c r="D10" s="141"/>
      <c r="E10" s="141"/>
      <c r="F10" s="141"/>
      <c r="G10" s="141"/>
      <c r="H10" s="140"/>
      <c r="I10" s="140"/>
      <c r="J10" s="140"/>
      <c r="K10" s="140"/>
      <c r="L10" s="140"/>
      <c r="M10" s="140"/>
      <c r="N10" s="140"/>
      <c r="O10" s="140"/>
      <c r="P10" s="140"/>
      <c r="Q10" s="140"/>
      <c r="R10" s="140"/>
      <c r="S10" s="140"/>
      <c r="T10" s="140"/>
      <c r="U10" s="140"/>
      <c r="V10" s="140"/>
      <c r="W10" s="140"/>
      <c r="X10" s="140"/>
      <c r="Y10" s="140"/>
      <c r="Z10" s="140"/>
    </row>
    <row r="11" spans="1:26" ht="14.25" customHeight="1">
      <c r="C11" s="82"/>
    </row>
    <row r="12" spans="1:26" ht="14.25" customHeight="1">
      <c r="A12" s="87"/>
      <c r="B12" s="88" t="s">
        <v>1006</v>
      </c>
      <c r="C12" s="88" t="s">
        <v>961</v>
      </c>
      <c r="D12" s="90" t="s">
        <v>962</v>
      </c>
      <c r="E12" s="91" t="s">
        <v>963</v>
      </c>
      <c r="F12" s="88" t="s">
        <v>964</v>
      </c>
      <c r="G12" s="88" t="s">
        <v>1366</v>
      </c>
      <c r="H12" s="88" t="s">
        <v>965</v>
      </c>
      <c r="I12" s="88" t="s">
        <v>21</v>
      </c>
      <c r="J12" s="87"/>
      <c r="K12" s="87"/>
      <c r="L12" s="87"/>
      <c r="M12" s="87"/>
      <c r="N12" s="87"/>
      <c r="O12" s="87"/>
      <c r="P12" s="87"/>
      <c r="Q12" s="87"/>
      <c r="R12" s="87"/>
      <c r="S12" s="87"/>
      <c r="T12" s="87"/>
      <c r="U12" s="87"/>
      <c r="V12" s="87"/>
      <c r="W12" s="87"/>
      <c r="X12" s="87"/>
      <c r="Y12" s="87"/>
      <c r="Z12" s="87"/>
    </row>
    <row r="13" spans="1:26" ht="28.8">
      <c r="A13" s="322" t="s">
        <v>966</v>
      </c>
      <c r="B13" s="322"/>
      <c r="C13" s="168" t="s">
        <v>1541</v>
      </c>
      <c r="D13" s="207" t="s">
        <v>968</v>
      </c>
      <c r="E13" s="104">
        <f t="shared" ref="E13:E14" si="0">IF(D13="Sí",1,0)</f>
        <v>1</v>
      </c>
      <c r="F13" s="7"/>
      <c r="G13" s="7"/>
      <c r="H13" s="7"/>
      <c r="I13" s="7"/>
    </row>
    <row r="14" spans="1:26" ht="43.2">
      <c r="A14" s="324" t="s">
        <v>1010</v>
      </c>
      <c r="B14" s="324"/>
      <c r="C14" s="168" t="s">
        <v>1542</v>
      </c>
      <c r="D14" s="207" t="s">
        <v>968</v>
      </c>
      <c r="E14" s="104">
        <f t="shared" si="0"/>
        <v>1</v>
      </c>
      <c r="F14" s="7"/>
      <c r="G14" s="7"/>
      <c r="H14" s="7"/>
      <c r="I14" s="7"/>
    </row>
    <row r="15" spans="1:26" ht="28.8">
      <c r="A15" s="324" t="s">
        <v>1014</v>
      </c>
      <c r="B15" s="324"/>
      <c r="C15" s="168" t="s">
        <v>1543</v>
      </c>
      <c r="D15" s="207" t="s">
        <v>968</v>
      </c>
      <c r="E15" s="104"/>
      <c r="F15" s="7"/>
      <c r="G15" s="7"/>
      <c r="H15" s="7"/>
      <c r="I15" s="7"/>
    </row>
    <row r="16" spans="1:26" ht="43.2">
      <c r="B16" s="195" t="s">
        <v>1558</v>
      </c>
      <c r="C16" s="168" t="s">
        <v>1544</v>
      </c>
      <c r="D16" s="207" t="s">
        <v>968</v>
      </c>
      <c r="E16" s="104">
        <f t="shared" ref="E16:E17" si="1">IF(D16="Sí",0.5,0)</f>
        <v>0.5</v>
      </c>
      <c r="F16" s="61"/>
      <c r="G16" s="7"/>
      <c r="H16" s="7"/>
      <c r="I16" s="7"/>
    </row>
    <row r="17" spans="1:26" ht="40.5" customHeight="1">
      <c r="B17" s="195" t="s">
        <v>1563</v>
      </c>
      <c r="C17" s="168" t="s">
        <v>1545</v>
      </c>
      <c r="D17" s="207" t="s">
        <v>968</v>
      </c>
      <c r="E17" s="104">
        <f t="shared" si="1"/>
        <v>0.5</v>
      </c>
      <c r="F17" s="61" t="s">
        <v>1546</v>
      </c>
      <c r="G17" s="7"/>
      <c r="H17" s="7"/>
      <c r="I17" s="7"/>
    </row>
    <row r="18" spans="1:26" ht="32.25" customHeight="1">
      <c r="A18" s="324" t="s">
        <v>1019</v>
      </c>
      <c r="B18" s="324"/>
      <c r="C18" s="168" t="s">
        <v>1547</v>
      </c>
      <c r="D18" s="207" t="s">
        <v>968</v>
      </c>
      <c r="E18" s="104"/>
      <c r="F18" s="61"/>
      <c r="G18" s="7"/>
      <c r="H18" s="7"/>
      <c r="I18" s="7"/>
    </row>
    <row r="19" spans="1:26" ht="43.2">
      <c r="A19" s="108"/>
      <c r="B19" s="198" t="s">
        <v>1558</v>
      </c>
      <c r="C19" s="170" t="s">
        <v>1580</v>
      </c>
      <c r="D19" s="208" t="s">
        <v>968</v>
      </c>
      <c r="E19" s="111">
        <f>IF(D19="Sí",1,0)</f>
        <v>1</v>
      </c>
      <c r="F19" s="144"/>
      <c r="G19" s="108"/>
      <c r="H19" s="108"/>
      <c r="I19" s="108"/>
      <c r="J19" s="108"/>
      <c r="K19" s="108"/>
      <c r="L19" s="108"/>
      <c r="M19" s="108"/>
      <c r="N19" s="108"/>
      <c r="O19" s="108"/>
      <c r="P19" s="108"/>
      <c r="Q19" s="108"/>
      <c r="R19" s="108"/>
      <c r="S19" s="108"/>
      <c r="T19" s="108"/>
      <c r="U19" s="108"/>
      <c r="V19" s="108"/>
      <c r="W19" s="108"/>
      <c r="X19" s="108"/>
      <c r="Y19" s="108"/>
      <c r="Z19" s="108"/>
    </row>
    <row r="20" spans="1:26" ht="14.25" customHeight="1">
      <c r="H20" s="75"/>
    </row>
    <row r="21" spans="1:26" ht="26.25" customHeight="1">
      <c r="A21" s="102"/>
      <c r="B21" s="145" t="s">
        <v>970</v>
      </c>
      <c r="C21" s="99"/>
      <c r="D21" s="145" t="str">
        <f>IF((SUM(E13:E19)&gt;=4), "Actividad que se ajusta a los Criterios Técnicos de Selección","Actividad que NO se ajusta a los Criterios Técnicos de Selección")</f>
        <v>Actividad que se ajusta a los Criterios Técnicos de Selección</v>
      </c>
      <c r="E21" s="100"/>
      <c r="F21" s="101"/>
      <c r="G21" s="113"/>
      <c r="H21" s="113"/>
      <c r="I21" s="113"/>
    </row>
    <row r="22" spans="1:26" ht="21.75" customHeight="1">
      <c r="A22" s="102"/>
      <c r="B22" s="145" t="s">
        <v>971</v>
      </c>
      <c r="C22" s="99"/>
      <c r="D22" s="145" t="str">
        <f>IF((D21="Actividad que se ajusta a los Criterios Técnicos de Selección"),"Facilitadora de la Mitigación del Cambio Climático","La actividad no puede demostrar, total o parcialmente, la CS al objetivo 1")</f>
        <v>Facilitadora de la Mitigación del Cambio Climático</v>
      </c>
      <c r="E22" s="114"/>
      <c r="F22" s="103"/>
      <c r="G22" s="113"/>
      <c r="H22" s="113"/>
      <c r="I22" s="113"/>
    </row>
    <row r="23" spans="1:26" ht="14.25" customHeight="1">
      <c r="H23" s="75"/>
    </row>
    <row r="24" spans="1:26" ht="14.25" customHeight="1"/>
    <row r="25" spans="1:26" ht="14.25" customHeight="1"/>
    <row r="26" spans="1:26" ht="14.25" customHeight="1"/>
    <row r="27" spans="1:26" ht="15.75" customHeight="1"/>
    <row r="28" spans="1:26" ht="15.75" customHeight="1"/>
    <row r="29" spans="1:26" ht="19.5" customHeight="1"/>
    <row r="30" spans="1:26" ht="19.5" customHeight="1"/>
    <row r="31" spans="1:26" ht="14.25" customHeight="1"/>
    <row r="32" spans="1: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6">
    <mergeCell ref="F8:I8"/>
    <mergeCell ref="A13:B13"/>
    <mergeCell ref="A14:B14"/>
    <mergeCell ref="A15:B15"/>
    <mergeCell ref="A18:B18"/>
    <mergeCell ref="B8:E8"/>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5700-000000000000}">
          <x14:formula1>
            <xm:f>Respuesta!$A$2:$A$4</xm:f>
          </x14:formula1>
          <xm:sqref>D13:D19 H20:H23</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Z999"/>
  <sheetViews>
    <sheetView showGridLines="0" zoomScale="55" zoomScaleNormal="55" workbookViewId="0">
      <pane ySplit="4" topLeftCell="A5" activePane="bottomLeft" state="frozen"/>
      <selection pane="bottomLeft" activeCell="E1" sqref="E1"/>
    </sheetView>
  </sheetViews>
  <sheetFormatPr baseColWidth="10" defaultColWidth="14.44140625" defaultRowHeight="15" customHeight="1"/>
  <cols>
    <col min="1" max="1" width="6" customWidth="1"/>
    <col min="2" max="2" width="9.44140625" customWidth="1"/>
    <col min="3" max="3" width="87.6640625" customWidth="1"/>
    <col min="4" max="4" width="53.44140625" customWidth="1"/>
    <col min="5" max="5" width="57.33203125" customWidth="1"/>
    <col min="6" max="6" width="36" customWidth="1"/>
    <col min="7" max="7" width="34.44140625" customWidth="1"/>
    <col min="8" max="9" width="20.5546875" customWidth="1"/>
    <col min="10" max="10" width="54.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14.25" customHeight="1">
      <c r="A3" s="80" t="s">
        <v>1548</v>
      </c>
      <c r="B3" s="80"/>
      <c r="C3" s="81"/>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1549</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C5" s="82"/>
    </row>
    <row r="6" spans="1:26" ht="14.25" customHeight="1">
      <c r="A6" s="83"/>
      <c r="B6" s="84" t="s">
        <v>957</v>
      </c>
      <c r="C6" s="84"/>
      <c r="D6" s="85"/>
      <c r="E6" s="85"/>
      <c r="F6" s="85"/>
      <c r="G6" s="85"/>
      <c r="H6" s="83"/>
      <c r="I6" s="83"/>
      <c r="J6" s="83"/>
      <c r="K6" s="83"/>
      <c r="L6" s="83"/>
      <c r="M6" s="83"/>
      <c r="N6" s="83"/>
      <c r="O6" s="83"/>
      <c r="P6" s="83"/>
      <c r="Q6" s="83"/>
      <c r="R6" s="83"/>
      <c r="S6" s="86"/>
      <c r="T6" s="83"/>
      <c r="U6" s="83"/>
      <c r="V6" s="83"/>
      <c r="W6" s="83"/>
      <c r="X6" s="83"/>
      <c r="Y6" s="83"/>
      <c r="Z6" s="83"/>
    </row>
    <row r="7" spans="1:26" ht="31.95" customHeight="1">
      <c r="B7" s="320" t="s">
        <v>1701</v>
      </c>
      <c r="C7" s="320"/>
      <c r="D7" s="320"/>
      <c r="E7" s="320"/>
      <c r="F7" s="7"/>
      <c r="G7" s="7"/>
      <c r="H7" s="7"/>
      <c r="I7" s="7"/>
      <c r="J7" s="7"/>
      <c r="K7" s="7"/>
      <c r="L7" s="7"/>
      <c r="M7" s="7"/>
      <c r="S7" s="61"/>
    </row>
    <row r="8" spans="1:26" ht="14.25" customHeight="1">
      <c r="A8" s="87"/>
      <c r="B8" s="88" t="s">
        <v>959</v>
      </c>
      <c r="C8" s="88"/>
      <c r="D8" s="88"/>
      <c r="E8" s="88"/>
      <c r="F8" s="88"/>
      <c r="G8" s="88"/>
      <c r="H8" s="87"/>
      <c r="I8" s="87"/>
      <c r="J8" s="87"/>
      <c r="K8" s="87"/>
      <c r="L8" s="87"/>
      <c r="M8" s="87"/>
      <c r="N8" s="87"/>
      <c r="O8" s="87"/>
      <c r="P8" s="87"/>
      <c r="Q8" s="87"/>
      <c r="R8" s="87"/>
      <c r="S8" s="87"/>
      <c r="T8" s="87"/>
      <c r="U8" s="87"/>
      <c r="V8" s="87"/>
      <c r="W8" s="87"/>
      <c r="X8" s="87"/>
      <c r="Y8" s="87"/>
      <c r="Z8" s="87"/>
    </row>
    <row r="9" spans="1:26" ht="18" customHeight="1">
      <c r="C9" s="69"/>
      <c r="D9" s="69"/>
      <c r="E9" s="69"/>
      <c r="F9" s="69"/>
      <c r="G9" s="69"/>
      <c r="H9" s="69"/>
      <c r="I9" s="69"/>
      <c r="J9" s="69"/>
      <c r="K9" s="69"/>
      <c r="L9" s="69"/>
      <c r="M9" s="69"/>
      <c r="S9" s="61"/>
    </row>
    <row r="10" spans="1:26" ht="18" customHeight="1">
      <c r="C10" s="69"/>
      <c r="D10" s="69"/>
      <c r="E10" s="69"/>
      <c r="F10" s="69"/>
      <c r="G10" s="69"/>
      <c r="H10" s="69"/>
      <c r="I10" s="69"/>
      <c r="J10" s="69"/>
      <c r="K10" s="69"/>
      <c r="L10" s="69"/>
      <c r="M10" s="69"/>
      <c r="S10" s="61"/>
    </row>
    <row r="11" spans="1:26" ht="14.25" customHeight="1">
      <c r="A11" s="87"/>
      <c r="B11" s="88" t="s">
        <v>1006</v>
      </c>
      <c r="C11" s="88" t="s">
        <v>961</v>
      </c>
      <c r="D11" s="90" t="s">
        <v>962</v>
      </c>
      <c r="E11" s="91" t="s">
        <v>963</v>
      </c>
      <c r="F11" s="88" t="s">
        <v>964</v>
      </c>
      <c r="G11" s="88" t="s">
        <v>1366</v>
      </c>
      <c r="H11" s="88" t="s">
        <v>965</v>
      </c>
      <c r="I11" s="88" t="s">
        <v>21</v>
      </c>
      <c r="J11" s="87"/>
      <c r="K11" s="87"/>
      <c r="L11" s="87"/>
      <c r="M11" s="87"/>
      <c r="N11" s="87"/>
      <c r="O11" s="87"/>
      <c r="P11" s="87"/>
      <c r="Q11" s="87"/>
      <c r="R11" s="87"/>
      <c r="S11" s="87"/>
      <c r="T11" s="87"/>
      <c r="U11" s="87"/>
      <c r="V11" s="87"/>
      <c r="W11" s="87"/>
      <c r="X11" s="87"/>
      <c r="Y11" s="87"/>
      <c r="Z11" s="87"/>
    </row>
    <row r="12" spans="1:26" s="184" customFormat="1" ht="14.25" customHeight="1">
      <c r="A12" s="328" t="s">
        <v>966</v>
      </c>
      <c r="B12" s="328"/>
      <c r="C12" s="185" t="s">
        <v>1669</v>
      </c>
      <c r="D12" s="182"/>
      <c r="E12" s="183"/>
      <c r="F12" s="181"/>
      <c r="G12" s="181"/>
      <c r="H12" s="181"/>
      <c r="I12" s="181"/>
      <c r="J12" s="180"/>
      <c r="K12" s="180"/>
      <c r="L12" s="180"/>
      <c r="M12" s="180"/>
      <c r="N12" s="180"/>
      <c r="O12" s="180"/>
      <c r="P12" s="180"/>
      <c r="Q12" s="180"/>
      <c r="R12" s="180"/>
      <c r="S12" s="180"/>
      <c r="T12" s="180"/>
      <c r="U12" s="180"/>
      <c r="V12" s="180"/>
      <c r="W12" s="180"/>
      <c r="X12" s="180"/>
      <c r="Y12" s="180"/>
      <c r="Z12" s="180"/>
    </row>
    <row r="13" spans="1:26" ht="40.5" customHeight="1">
      <c r="B13" s="195" t="s">
        <v>1558</v>
      </c>
      <c r="C13" s="168" t="s">
        <v>1550</v>
      </c>
      <c r="D13" s="207" t="s">
        <v>968</v>
      </c>
      <c r="E13" s="104">
        <f t="shared" ref="E13:E17" si="0">IF(D13="Sí",1,0)</f>
        <v>1</v>
      </c>
      <c r="F13" s="7"/>
      <c r="G13" s="7"/>
      <c r="H13" s="6"/>
      <c r="I13" s="6"/>
      <c r="J13" s="7"/>
      <c r="K13" s="7"/>
      <c r="L13" s="7"/>
      <c r="M13" s="7"/>
    </row>
    <row r="14" spans="1:26" ht="40.5" customHeight="1">
      <c r="B14" s="195" t="s">
        <v>1563</v>
      </c>
      <c r="C14" s="168" t="s">
        <v>1551</v>
      </c>
      <c r="D14" s="207" t="s">
        <v>968</v>
      </c>
      <c r="E14" s="104">
        <f t="shared" si="0"/>
        <v>1</v>
      </c>
      <c r="F14" s="7"/>
      <c r="G14" s="7"/>
      <c r="H14" s="6"/>
      <c r="I14" s="6"/>
      <c r="J14" s="7"/>
      <c r="K14" s="7"/>
      <c r="L14" s="7"/>
      <c r="M14" s="7"/>
    </row>
    <row r="15" spans="1:26" ht="40.5" customHeight="1">
      <c r="B15" s="195" t="s">
        <v>1581</v>
      </c>
      <c r="C15" s="168" t="s">
        <v>1552</v>
      </c>
      <c r="D15" s="207" t="s">
        <v>968</v>
      </c>
      <c r="E15" s="104">
        <f t="shared" si="0"/>
        <v>1</v>
      </c>
      <c r="F15" s="7"/>
      <c r="G15" s="7"/>
      <c r="H15" s="6"/>
      <c r="I15" s="6"/>
      <c r="J15" s="7"/>
      <c r="K15" s="7"/>
      <c r="L15" s="7"/>
      <c r="M15" s="7"/>
    </row>
    <row r="16" spans="1:26" ht="40.5" customHeight="1">
      <c r="B16" s="195" t="s">
        <v>1582</v>
      </c>
      <c r="C16" s="168" t="s">
        <v>1553</v>
      </c>
      <c r="D16" s="207" t="s">
        <v>968</v>
      </c>
      <c r="E16" s="104">
        <f t="shared" si="0"/>
        <v>1</v>
      </c>
      <c r="F16" s="7"/>
      <c r="G16" s="7"/>
      <c r="H16" s="6"/>
      <c r="I16" s="6"/>
      <c r="J16" s="7"/>
      <c r="K16" s="7"/>
      <c r="L16" s="7"/>
      <c r="M16" s="7"/>
    </row>
    <row r="17" spans="1:26" ht="40.5" customHeight="1">
      <c r="A17" s="108"/>
      <c r="B17" s="198" t="s">
        <v>1585</v>
      </c>
      <c r="C17" s="110" t="s">
        <v>1554</v>
      </c>
      <c r="D17" s="211" t="s">
        <v>968</v>
      </c>
      <c r="E17" s="111">
        <f t="shared" si="0"/>
        <v>1</v>
      </c>
      <c r="F17" s="108"/>
      <c r="G17" s="108"/>
      <c r="H17" s="166"/>
      <c r="I17" s="166"/>
      <c r="J17" s="108"/>
      <c r="K17" s="108"/>
      <c r="L17" s="108"/>
      <c r="M17" s="108"/>
      <c r="N17" s="108"/>
      <c r="O17" s="108"/>
      <c r="P17" s="108"/>
      <c r="Q17" s="108"/>
      <c r="R17" s="108"/>
      <c r="S17" s="108"/>
      <c r="T17" s="108"/>
      <c r="U17" s="108"/>
      <c r="V17" s="108"/>
      <c r="W17" s="108"/>
      <c r="X17" s="108"/>
      <c r="Y17" s="108"/>
      <c r="Z17" s="108"/>
    </row>
    <row r="18" spans="1:26" ht="14.25" customHeight="1">
      <c r="H18" s="75"/>
    </row>
    <row r="19" spans="1:26" ht="26.25" customHeight="1">
      <c r="A19" s="102"/>
      <c r="B19" s="145" t="s">
        <v>970</v>
      </c>
      <c r="C19" s="99"/>
      <c r="D19" s="145" t="str">
        <f>IF((SUM(E13:E17)&gt;=1), "Actividad que se ajusta a los Criterios Técnicos de Selección","Actividad que NO se ajusta a los Criterios Técnicos de Selección")</f>
        <v>Actividad que se ajusta a los Criterios Técnicos de Selección</v>
      </c>
      <c r="E19" s="100"/>
      <c r="F19" s="101"/>
      <c r="G19" s="113"/>
      <c r="H19" s="113"/>
      <c r="I19" s="113"/>
    </row>
    <row r="20" spans="1:26" ht="21.75" customHeight="1">
      <c r="A20" s="102"/>
      <c r="B20" s="145" t="s">
        <v>971</v>
      </c>
      <c r="C20" s="99"/>
      <c r="D20" s="145" t="str">
        <f>IF((D19="Actividad que se ajusta a los Criterios Técnicos de Selección"),"Facilitadora de la Mitigación del Cambio Climático","La actividad no puede demostrar, total o parcialmente, la CS al objetivo 1")</f>
        <v>Facilitadora de la Mitigación del Cambio Climático</v>
      </c>
      <c r="E20" s="114"/>
      <c r="F20" s="103"/>
      <c r="G20" s="113"/>
      <c r="H20" s="113"/>
      <c r="I20" s="113"/>
    </row>
    <row r="21" spans="1:26" ht="14.25" customHeight="1">
      <c r="H21" s="75"/>
    </row>
    <row r="22" spans="1:26" ht="14.25" customHeight="1"/>
    <row r="23" spans="1:26" ht="14.25" customHeight="1"/>
    <row r="24" spans="1:26" ht="14.25" customHeight="1"/>
    <row r="25" spans="1:26" ht="15.75" customHeight="1"/>
    <row r="26" spans="1:26" ht="15.75" customHeight="1"/>
    <row r="27" spans="1:26" ht="19.5" customHeight="1"/>
    <row r="28" spans="1:26" ht="19.5" customHeight="1"/>
    <row r="29" spans="1:26" ht="14.25" customHeight="1"/>
    <row r="30" spans="1:26" ht="14.25" customHeight="1"/>
    <row r="31" spans="1:26" ht="14.25" customHeight="1"/>
    <row r="32" spans="1: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2">
    <mergeCell ref="A12:B12"/>
    <mergeCell ref="B7:E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5800-000000000000}">
          <x14:formula1>
            <xm:f>Respuesta!$A$2:$A$4</xm:f>
          </x14:formula1>
          <xm:sqref>D13:D17 H18:H21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98"/>
  <sheetViews>
    <sheetView showGridLines="0" zoomScale="70" zoomScaleNormal="70" workbookViewId="0">
      <pane ySplit="4" topLeftCell="A5" activePane="bottomLeft" state="frozen"/>
      <selection pane="bottomLeft" activeCell="B7" sqref="B7:E7"/>
    </sheetView>
  </sheetViews>
  <sheetFormatPr baseColWidth="10" defaultColWidth="14.44140625" defaultRowHeight="15" customHeight="1"/>
  <cols>
    <col min="1" max="1" width="3.88671875" customWidth="1"/>
    <col min="2" max="2" width="5.6640625" customWidth="1"/>
    <col min="3" max="3" width="71.33203125" customWidth="1"/>
    <col min="4" max="5" width="63.5546875" customWidth="1"/>
    <col min="6" max="6" width="45.5546875" customWidth="1"/>
    <col min="7" max="7" width="36" customWidth="1"/>
    <col min="8" max="8" width="34.44140625" customWidth="1"/>
    <col min="9" max="9" width="20.5546875" customWidth="1"/>
    <col min="10" max="10" width="53.33203125" customWidth="1"/>
    <col min="11" max="11" width="43.33203125" customWidth="1"/>
    <col min="12" max="12" width="56.33203125" customWidth="1"/>
    <col min="13" max="13" width="30.33203125" customWidth="1"/>
    <col min="14" max="26" width="11.44140625" customWidth="1"/>
  </cols>
  <sheetData>
    <row r="1" spans="1:26" ht="14.25" customHeight="1">
      <c r="A1" s="80" t="s">
        <v>84</v>
      </c>
      <c r="B1" s="80"/>
      <c r="C1" s="80"/>
      <c r="D1" s="80"/>
      <c r="E1" s="80"/>
      <c r="F1" s="80"/>
      <c r="G1" s="80"/>
      <c r="H1" s="80"/>
      <c r="I1" s="80"/>
      <c r="J1" s="80"/>
      <c r="K1" s="80"/>
      <c r="L1" s="80"/>
      <c r="M1" s="80"/>
      <c r="N1" s="80"/>
      <c r="O1" s="80"/>
      <c r="P1" s="80"/>
      <c r="Q1" s="80"/>
      <c r="R1" s="80"/>
      <c r="S1" s="80"/>
      <c r="T1" s="80"/>
      <c r="U1" s="80"/>
      <c r="V1" s="80"/>
      <c r="W1" s="80"/>
      <c r="X1" s="80"/>
      <c r="Y1" s="80"/>
      <c r="Z1" s="80"/>
    </row>
    <row r="2" spans="1:26" ht="14.25" customHeight="1">
      <c r="A2" s="80" t="s">
        <v>954</v>
      </c>
      <c r="B2" s="80"/>
      <c r="C2" s="80"/>
      <c r="D2" s="80"/>
      <c r="E2" s="80"/>
      <c r="F2" s="80"/>
      <c r="G2" s="80"/>
      <c r="H2" s="80"/>
      <c r="I2" s="80"/>
      <c r="J2" s="80"/>
      <c r="K2" s="80"/>
      <c r="L2" s="80"/>
      <c r="M2" s="80"/>
      <c r="N2" s="80"/>
      <c r="O2" s="80"/>
      <c r="P2" s="80"/>
      <c r="Q2" s="80"/>
      <c r="R2" s="80"/>
      <c r="S2" s="80"/>
      <c r="T2" s="80"/>
      <c r="U2" s="80"/>
      <c r="V2" s="80"/>
      <c r="W2" s="80"/>
      <c r="X2" s="80"/>
      <c r="Y2" s="80"/>
      <c r="Z2" s="80"/>
    </row>
    <row r="3" spans="1:26" ht="25.2" customHeight="1">
      <c r="A3" s="80" t="s">
        <v>1004</v>
      </c>
      <c r="B3" s="80"/>
      <c r="C3" s="80"/>
      <c r="D3" s="80"/>
      <c r="E3" s="80"/>
      <c r="F3" s="80"/>
      <c r="G3" s="80"/>
      <c r="H3" s="80"/>
      <c r="I3" s="80"/>
      <c r="J3" s="80"/>
      <c r="K3" s="80"/>
      <c r="L3" s="80"/>
      <c r="M3" s="80"/>
      <c r="N3" s="80"/>
      <c r="O3" s="80"/>
      <c r="P3" s="80"/>
      <c r="Q3" s="80"/>
      <c r="R3" s="80"/>
      <c r="S3" s="80"/>
      <c r="T3" s="80"/>
      <c r="U3" s="80"/>
      <c r="V3" s="80"/>
      <c r="W3" s="80"/>
      <c r="X3" s="80"/>
      <c r="Y3" s="80"/>
      <c r="Z3" s="80"/>
    </row>
    <row r="4" spans="1:26" ht="14.25" customHeight="1">
      <c r="A4" s="80" t="s">
        <v>1005</v>
      </c>
      <c r="B4" s="80"/>
      <c r="C4" s="81"/>
      <c r="D4" s="80"/>
      <c r="E4" s="80"/>
      <c r="F4" s="80"/>
      <c r="G4" s="80"/>
      <c r="H4" s="80"/>
      <c r="I4" s="80"/>
      <c r="J4" s="80"/>
      <c r="K4" s="80"/>
      <c r="L4" s="80"/>
      <c r="M4" s="80"/>
      <c r="N4" s="80"/>
      <c r="O4" s="80"/>
      <c r="P4" s="80"/>
      <c r="Q4" s="80"/>
      <c r="R4" s="80"/>
      <c r="S4" s="80"/>
      <c r="T4" s="80"/>
      <c r="U4" s="80"/>
      <c r="V4" s="80"/>
      <c r="W4" s="80"/>
      <c r="X4" s="80"/>
      <c r="Y4" s="80"/>
      <c r="Z4" s="80"/>
    </row>
    <row r="5" spans="1:26" ht="14.25" customHeight="1">
      <c r="G5" s="82"/>
    </row>
    <row r="6" spans="1:26" ht="14.25" customHeight="1">
      <c r="A6" s="83"/>
      <c r="B6" s="84" t="s">
        <v>957</v>
      </c>
      <c r="C6" s="84"/>
      <c r="D6" s="85"/>
      <c r="E6" s="85"/>
      <c r="F6" s="85"/>
      <c r="G6" s="84"/>
      <c r="H6" s="85"/>
      <c r="I6" s="83"/>
      <c r="J6" s="83"/>
      <c r="K6" s="83"/>
      <c r="L6" s="83"/>
      <c r="M6" s="83"/>
      <c r="N6" s="83"/>
      <c r="O6" s="86"/>
      <c r="P6" s="83"/>
      <c r="Q6" s="83"/>
      <c r="R6" s="83"/>
      <c r="S6" s="83"/>
      <c r="T6" s="83"/>
      <c r="U6" s="83"/>
      <c r="V6" s="83"/>
      <c r="W6" s="83"/>
      <c r="X6" s="83"/>
      <c r="Y6" s="83"/>
      <c r="Z6" s="83"/>
    </row>
    <row r="7" spans="1:26" ht="33" customHeight="1">
      <c r="B7" s="320" t="s">
        <v>1701</v>
      </c>
      <c r="C7" s="321"/>
      <c r="D7" s="321"/>
      <c r="E7" s="321"/>
      <c r="F7" s="34"/>
      <c r="G7" s="7"/>
      <c r="H7" s="7"/>
      <c r="I7" s="7"/>
      <c r="J7" s="7"/>
      <c r="O7" s="61"/>
    </row>
    <row r="8" spans="1:26" ht="17.25" customHeight="1">
      <c r="A8" s="87"/>
      <c r="B8" s="88" t="s">
        <v>959</v>
      </c>
      <c r="C8" s="88"/>
      <c r="D8" s="88"/>
      <c r="E8" s="88"/>
      <c r="F8" s="87"/>
      <c r="G8" s="88"/>
      <c r="H8" s="88"/>
      <c r="I8" s="87"/>
      <c r="J8" s="87"/>
      <c r="K8" s="87"/>
      <c r="L8" s="87"/>
      <c r="M8" s="87"/>
      <c r="N8" s="87"/>
      <c r="O8" s="89"/>
      <c r="P8" s="87"/>
      <c r="Q8" s="87"/>
      <c r="R8" s="87"/>
      <c r="S8" s="87"/>
      <c r="T8" s="87"/>
      <c r="U8" s="87"/>
      <c r="V8" s="87"/>
      <c r="W8" s="87"/>
      <c r="X8" s="87"/>
      <c r="Y8" s="87"/>
      <c r="Z8" s="87"/>
    </row>
    <row r="9" spans="1:26" ht="14.25" customHeight="1"/>
    <row r="10" spans="1:26" ht="14.25" customHeight="1"/>
    <row r="11" spans="1:26" ht="14.25" customHeight="1">
      <c r="A11" s="87"/>
      <c r="B11" s="88" t="s">
        <v>1006</v>
      </c>
      <c r="C11" s="88" t="s">
        <v>961</v>
      </c>
      <c r="D11" s="90" t="s">
        <v>962</v>
      </c>
      <c r="E11" s="91" t="s">
        <v>963</v>
      </c>
      <c r="F11" s="88" t="s">
        <v>964</v>
      </c>
      <c r="G11" s="88" t="s">
        <v>965</v>
      </c>
      <c r="H11" s="87"/>
      <c r="I11" s="87"/>
      <c r="J11" s="87"/>
      <c r="K11" s="87"/>
      <c r="L11" s="87"/>
      <c r="M11" s="87"/>
      <c r="N11" s="87"/>
      <c r="O11" s="87"/>
      <c r="P11" s="87"/>
      <c r="Q11" s="87"/>
      <c r="R11" s="87"/>
      <c r="S11" s="87"/>
      <c r="T11" s="87"/>
      <c r="U11" s="87"/>
      <c r="V11" s="87"/>
      <c r="W11" s="87"/>
      <c r="X11" s="87"/>
      <c r="Y11" s="87"/>
      <c r="Z11" s="87"/>
    </row>
    <row r="12" spans="1:26" ht="51.45" customHeight="1">
      <c r="A12" s="322" t="s">
        <v>966</v>
      </c>
      <c r="B12" s="322"/>
      <c r="C12" s="73" t="s">
        <v>1007</v>
      </c>
      <c r="D12" s="207" t="s">
        <v>968</v>
      </c>
      <c r="E12" s="104"/>
      <c r="F12" s="107"/>
      <c r="G12" s="107"/>
    </row>
    <row r="13" spans="1:26" ht="33" customHeight="1">
      <c r="B13" s="195" t="s">
        <v>1558</v>
      </c>
      <c r="C13" s="73" t="s">
        <v>1008</v>
      </c>
      <c r="D13" s="207" t="s">
        <v>968</v>
      </c>
      <c r="E13" s="104">
        <f>IF(D13="Sí",0.5,0)</f>
        <v>0.5</v>
      </c>
      <c r="F13" s="107"/>
      <c r="G13" s="107"/>
    </row>
    <row r="14" spans="1:26" ht="63.45" customHeight="1">
      <c r="B14" s="195" t="s">
        <v>1563</v>
      </c>
      <c r="C14" s="73" t="s">
        <v>1009</v>
      </c>
      <c r="D14" s="207" t="s">
        <v>968</v>
      </c>
      <c r="E14" s="104">
        <f>IF(D14="Sí",0.5,0)</f>
        <v>0.5</v>
      </c>
      <c r="F14" s="107"/>
      <c r="G14" s="107"/>
    </row>
    <row r="15" spans="1:26" ht="51" customHeight="1">
      <c r="A15" s="324" t="s">
        <v>1010</v>
      </c>
      <c r="B15" s="324"/>
      <c r="C15" s="73" t="s">
        <v>1011</v>
      </c>
      <c r="D15" s="207" t="s">
        <v>997</v>
      </c>
      <c r="E15" s="104"/>
    </row>
    <row r="16" spans="1:26" ht="34.200000000000003" customHeight="1">
      <c r="B16" s="195" t="s">
        <v>1558</v>
      </c>
      <c r="C16" s="73" t="s">
        <v>1013</v>
      </c>
      <c r="D16" s="207" t="s">
        <v>997</v>
      </c>
      <c r="E16" s="104">
        <f>IF(D16="Sí",1,0)</f>
        <v>0</v>
      </c>
    </row>
    <row r="17" spans="1:7" ht="63.45" customHeight="1">
      <c r="A17" s="324" t="s">
        <v>1014</v>
      </c>
      <c r="B17" s="324"/>
      <c r="C17" s="73" t="s">
        <v>1015</v>
      </c>
      <c r="D17" s="207" t="s">
        <v>997</v>
      </c>
      <c r="E17" s="104"/>
    </row>
    <row r="18" spans="1:7" ht="51" customHeight="1">
      <c r="B18" s="195" t="s">
        <v>1558</v>
      </c>
      <c r="C18" s="73" t="s">
        <v>1017</v>
      </c>
      <c r="D18" s="207" t="s">
        <v>997</v>
      </c>
      <c r="E18" s="104">
        <f t="shared" ref="E18:E19" si="0">IF(D18="Sí",1,0)</f>
        <v>0</v>
      </c>
      <c r="F18" s="107" t="s">
        <v>1018</v>
      </c>
    </row>
    <row r="19" spans="1:7" ht="72.75" customHeight="1">
      <c r="A19" s="324" t="s">
        <v>1019</v>
      </c>
      <c r="B19" s="324"/>
      <c r="C19" s="73" t="s">
        <v>1020</v>
      </c>
      <c r="D19" s="207" t="s">
        <v>968</v>
      </c>
      <c r="E19" s="104">
        <f t="shared" si="0"/>
        <v>1</v>
      </c>
    </row>
    <row r="20" spans="1:7" ht="51" customHeight="1">
      <c r="A20" s="324" t="s">
        <v>1021</v>
      </c>
      <c r="B20" s="324"/>
      <c r="C20" s="73" t="s">
        <v>1022</v>
      </c>
      <c r="D20" s="207" t="s">
        <v>968</v>
      </c>
      <c r="E20" s="104"/>
      <c r="F20" s="73" t="s">
        <v>1023</v>
      </c>
    </row>
    <row r="21" spans="1:7" ht="51" customHeight="1">
      <c r="B21" s="195" t="s">
        <v>1558</v>
      </c>
      <c r="C21" s="73" t="s">
        <v>1025</v>
      </c>
      <c r="D21" s="207" t="s">
        <v>968</v>
      </c>
      <c r="E21" s="104">
        <f t="shared" ref="E21:E22" si="1">IF(D21="Sí",0.5,0)</f>
        <v>0.5</v>
      </c>
      <c r="F21" s="73"/>
    </row>
    <row r="22" spans="1:7" ht="39" customHeight="1">
      <c r="B22" s="195" t="s">
        <v>1563</v>
      </c>
      <c r="C22" s="73" t="s">
        <v>1027</v>
      </c>
      <c r="D22" s="207" t="s">
        <v>968</v>
      </c>
      <c r="E22" s="104">
        <f t="shared" si="1"/>
        <v>0.5</v>
      </c>
      <c r="F22" s="73" t="s">
        <v>1023</v>
      </c>
    </row>
    <row r="23" spans="1:7" ht="46.95" customHeight="1">
      <c r="A23" s="324" t="s">
        <v>1028</v>
      </c>
      <c r="B23" s="324"/>
      <c r="C23" s="73" t="s">
        <v>1029</v>
      </c>
      <c r="D23" s="207" t="s">
        <v>968</v>
      </c>
      <c r="E23" s="104"/>
      <c r="F23" s="73" t="s">
        <v>1030</v>
      </c>
      <c r="G23" s="107"/>
    </row>
    <row r="24" spans="1:7" ht="34.5" customHeight="1">
      <c r="B24" s="195" t="s">
        <v>1558</v>
      </c>
      <c r="C24" s="73" t="s">
        <v>1031</v>
      </c>
      <c r="D24" s="207" t="s">
        <v>968</v>
      </c>
      <c r="E24" s="104">
        <v>1</v>
      </c>
      <c r="F24" s="73"/>
      <c r="G24" s="107"/>
    </row>
    <row r="25" spans="1:7" ht="79.5" customHeight="1">
      <c r="A25" s="324">
        <v>7</v>
      </c>
      <c r="B25" s="324"/>
      <c r="C25" s="73" t="s">
        <v>1032</v>
      </c>
      <c r="D25" s="207" t="s">
        <v>968</v>
      </c>
      <c r="E25" s="104"/>
      <c r="F25" s="73" t="s">
        <v>1033</v>
      </c>
    </row>
    <row r="26" spans="1:7" ht="64.95" customHeight="1">
      <c r="B26" s="195" t="s">
        <v>1558</v>
      </c>
      <c r="C26" s="73" t="s">
        <v>1034</v>
      </c>
      <c r="D26" s="207" t="s">
        <v>968</v>
      </c>
      <c r="E26" s="104">
        <f>IF(D26="Sí",1,0)</f>
        <v>1</v>
      </c>
      <c r="F26" s="73"/>
    </row>
    <row r="27" spans="1:7" ht="43.95" customHeight="1">
      <c r="A27" s="324" t="s">
        <v>1035</v>
      </c>
      <c r="B27" s="324"/>
      <c r="C27" s="73" t="s">
        <v>1036</v>
      </c>
      <c r="D27" s="207" t="s">
        <v>968</v>
      </c>
      <c r="E27" s="104"/>
    </row>
    <row r="28" spans="1:7" ht="35.700000000000003" customHeight="1">
      <c r="B28" s="195" t="s">
        <v>1558</v>
      </c>
      <c r="C28" s="73" t="s">
        <v>1037</v>
      </c>
      <c r="D28" s="207" t="s">
        <v>968</v>
      </c>
      <c r="E28" s="104">
        <f t="shared" ref="E28:E29" si="2">IF(D28="Sí",0.5,0)</f>
        <v>0.5</v>
      </c>
    </row>
    <row r="29" spans="1:7" ht="60.45" customHeight="1">
      <c r="B29" s="195" t="s">
        <v>1563</v>
      </c>
      <c r="C29" s="73" t="s">
        <v>1038</v>
      </c>
      <c r="D29" s="207" t="s">
        <v>968</v>
      </c>
      <c r="E29" s="104">
        <f t="shared" si="2"/>
        <v>0.5</v>
      </c>
    </row>
    <row r="30" spans="1:7" ht="64.2" customHeight="1">
      <c r="A30" s="324" t="s">
        <v>1039</v>
      </c>
      <c r="B30" s="324"/>
      <c r="C30" s="73" t="s">
        <v>1040</v>
      </c>
      <c r="D30" s="207" t="s">
        <v>968</v>
      </c>
      <c r="E30" s="104"/>
    </row>
    <row r="31" spans="1:7" ht="34.950000000000003" customHeight="1">
      <c r="B31" s="195" t="s">
        <v>1558</v>
      </c>
      <c r="C31" s="73" t="s">
        <v>1041</v>
      </c>
      <c r="D31" s="207" t="s">
        <v>968</v>
      </c>
      <c r="E31" s="104">
        <f t="shared" ref="E31:E32" si="3">IF(D31="Sí",0.5,0)</f>
        <v>0.5</v>
      </c>
    </row>
    <row r="32" spans="1:7" ht="72">
      <c r="B32" s="195" t="s">
        <v>1563</v>
      </c>
      <c r="C32" s="73" t="s">
        <v>1042</v>
      </c>
      <c r="D32" s="207" t="s">
        <v>968</v>
      </c>
      <c r="E32" s="104">
        <f t="shared" si="3"/>
        <v>0.5</v>
      </c>
    </row>
    <row r="33" spans="1:26" ht="57.6">
      <c r="A33" s="324" t="s">
        <v>1043</v>
      </c>
      <c r="B33" s="324"/>
      <c r="C33" s="73" t="s">
        <v>1044</v>
      </c>
      <c r="D33" s="207" t="s">
        <v>968</v>
      </c>
      <c r="E33" s="104"/>
    </row>
    <row r="34" spans="1:26" ht="14.4">
      <c r="B34" s="195" t="s">
        <v>1558</v>
      </c>
      <c r="C34" s="73" t="s">
        <v>1045</v>
      </c>
      <c r="D34" s="207" t="s">
        <v>968</v>
      </c>
      <c r="E34" s="104">
        <f t="shared" ref="E34:E37" si="4">IF(D34="Sí",0.25,0)</f>
        <v>0.25</v>
      </c>
    </row>
    <row r="35" spans="1:26" ht="72">
      <c r="B35" s="195" t="s">
        <v>1563</v>
      </c>
      <c r="C35" s="73" t="s">
        <v>1046</v>
      </c>
      <c r="D35" s="207" t="s">
        <v>968</v>
      </c>
      <c r="E35" s="104">
        <f t="shared" si="4"/>
        <v>0.25</v>
      </c>
    </row>
    <row r="36" spans="1:26" ht="14.4">
      <c r="B36" s="195" t="s">
        <v>1581</v>
      </c>
      <c r="C36" s="69" t="s">
        <v>1047</v>
      </c>
      <c r="D36" s="207" t="s">
        <v>968</v>
      </c>
      <c r="E36" s="104">
        <f t="shared" si="4"/>
        <v>0.25</v>
      </c>
    </row>
    <row r="37" spans="1:26" ht="42" customHeight="1">
      <c r="B37" s="195" t="s">
        <v>1582</v>
      </c>
      <c r="C37" s="73" t="s">
        <v>1048</v>
      </c>
      <c r="D37" s="207" t="s">
        <v>968</v>
      </c>
      <c r="E37" s="104">
        <f t="shared" si="4"/>
        <v>0.25</v>
      </c>
    </row>
    <row r="38" spans="1:26" ht="43.2">
      <c r="A38" s="326" t="s">
        <v>1049</v>
      </c>
      <c r="B38" s="326"/>
      <c r="C38" s="73" t="s">
        <v>1050</v>
      </c>
      <c r="D38" s="207" t="s">
        <v>968</v>
      </c>
      <c r="E38" s="104"/>
    </row>
    <row r="39" spans="1:26" ht="14.4">
      <c r="B39" s="195" t="s">
        <v>1558</v>
      </c>
      <c r="C39" s="73" t="s">
        <v>1045</v>
      </c>
      <c r="D39" s="207" t="s">
        <v>968</v>
      </c>
      <c r="E39" s="189">
        <f t="shared" ref="E39:E41" si="5">IF(D39="Sí",(1/3),0)</f>
        <v>0.33333333333333331</v>
      </c>
    </row>
    <row r="40" spans="1:26" ht="57.6">
      <c r="B40" s="195" t="s">
        <v>1563</v>
      </c>
      <c r="C40" s="73" t="s">
        <v>1051</v>
      </c>
      <c r="D40" s="207" t="s">
        <v>968</v>
      </c>
      <c r="E40" s="189">
        <f t="shared" si="5"/>
        <v>0.33333333333333331</v>
      </c>
    </row>
    <row r="41" spans="1:26" ht="72">
      <c r="A41" s="108"/>
      <c r="B41" s="213" t="s">
        <v>1581</v>
      </c>
      <c r="C41" s="110" t="s">
        <v>1052</v>
      </c>
      <c r="D41" s="211" t="s">
        <v>968</v>
      </c>
      <c r="E41" s="189">
        <f t="shared" si="5"/>
        <v>0.33333333333333331</v>
      </c>
      <c r="F41" s="108"/>
      <c r="G41" s="108"/>
      <c r="H41" s="108"/>
      <c r="I41" s="108"/>
      <c r="J41" s="108"/>
      <c r="K41" s="108"/>
      <c r="L41" s="108"/>
      <c r="M41" s="108"/>
      <c r="N41" s="108"/>
      <c r="O41" s="108"/>
      <c r="P41" s="108"/>
      <c r="Q41" s="108"/>
      <c r="R41" s="108"/>
      <c r="S41" s="108"/>
      <c r="T41" s="108"/>
      <c r="U41" s="108"/>
      <c r="V41" s="108"/>
      <c r="W41" s="108"/>
      <c r="X41" s="108"/>
      <c r="Y41" s="108"/>
      <c r="Z41" s="108"/>
    </row>
    <row r="42" spans="1:26" ht="26.25" customHeight="1"/>
    <row r="43" spans="1:26" ht="24" customHeight="1">
      <c r="A43" s="97"/>
      <c r="B43" s="98" t="s">
        <v>970</v>
      </c>
      <c r="C43" s="98"/>
      <c r="D43" s="100" t="str">
        <f>IF(SUM(E12:E41)&gt;=1, "Actividad que se ajusta a los Criterios Técnicos de Selección","Actividad que NO se ajusta a los Criterios Técnicos de Selección")</f>
        <v>Actividad que se ajusta a los Criterios Técnicos de Selección</v>
      </c>
      <c r="E43" s="100"/>
      <c r="F43" s="100"/>
      <c r="G43" s="112"/>
      <c r="H43" s="113"/>
    </row>
    <row r="44" spans="1:26" ht="24" customHeight="1">
      <c r="A44" s="102"/>
      <c r="B44" s="98" t="s">
        <v>971</v>
      </c>
      <c r="C44" s="98"/>
      <c r="D44" s="100" t="str">
        <f>IF((D43="Actividad que se ajusta a los Criterios Técnicos de Selección"),"Facilitadora de la Mitigación del Cambio Climático","La actividad no puede demostrar, total o parcialmente, la CS al objetivo 1")</f>
        <v>Facilitadora de la Mitigación del Cambio Climático</v>
      </c>
      <c r="E44" s="100"/>
      <c r="F44" s="114"/>
      <c r="G44" s="112"/>
      <c r="H44" s="113"/>
    </row>
    <row r="45" spans="1:26" ht="30" customHeight="1"/>
    <row r="46" spans="1:26" ht="14.25" customHeight="1"/>
    <row r="47" spans="1:26" ht="14.25" customHeight="1"/>
    <row r="48" spans="1:26"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12">
    <mergeCell ref="A33:B33"/>
    <mergeCell ref="A38:B38"/>
    <mergeCell ref="A20:B20"/>
    <mergeCell ref="A23:B23"/>
    <mergeCell ref="A25:B25"/>
    <mergeCell ref="A27:B27"/>
    <mergeCell ref="A30:B30"/>
    <mergeCell ref="B7:E7"/>
    <mergeCell ref="A12:B12"/>
    <mergeCell ref="A15:B15"/>
    <mergeCell ref="A17:B17"/>
    <mergeCell ref="A19:B19"/>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Selecciona una opción" xr:uid="{00000000-0002-0000-0800-000000000000}">
          <x14:formula1>
            <xm:f>Respuesta!$A$2:$A$4</xm:f>
          </x14:formula1>
          <xm:sqref>D12:D41</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A1000"/>
  <sheetViews>
    <sheetView workbookViewId="0">
      <selection activeCell="A2" sqref="A2"/>
    </sheetView>
  </sheetViews>
  <sheetFormatPr baseColWidth="10" defaultColWidth="14.44140625" defaultRowHeight="15" customHeight="1"/>
  <cols>
    <col min="1" max="26" width="11.44140625" customWidth="1"/>
  </cols>
  <sheetData>
    <row r="1" spans="1:1" ht="14.25" customHeight="1"/>
    <row r="2" spans="1:1" ht="14.25" customHeight="1">
      <c r="A2" s="75" t="s">
        <v>968</v>
      </c>
    </row>
    <row r="3" spans="1:1" ht="14.25" customHeight="1">
      <c r="A3" s="75" t="s">
        <v>997</v>
      </c>
    </row>
    <row r="4" spans="1:1" ht="14.25" customHeight="1">
      <c r="A4" s="75" t="s">
        <v>1336</v>
      </c>
    </row>
    <row r="5" spans="1:1" ht="14.25" customHeight="1">
      <c r="A5" s="75" t="s">
        <v>991</v>
      </c>
    </row>
    <row r="6" spans="1:1" ht="14.25" customHeight="1">
      <c r="A6" s="75" t="s">
        <v>12</v>
      </c>
    </row>
    <row r="7" spans="1:1" ht="14.25" customHeight="1">
      <c r="A7" s="75" t="s">
        <v>1555</v>
      </c>
    </row>
    <row r="8" spans="1:1" ht="14.25" customHeight="1"/>
    <row r="9" spans="1:1" ht="14.25" customHeight="1"/>
    <row r="10" spans="1:1" ht="14.25" customHeight="1"/>
    <row r="11" spans="1:1" ht="14.25" customHeight="1"/>
    <row r="12" spans="1:1" ht="14.25" customHeight="1"/>
    <row r="13" spans="1:1" ht="14.25" customHeight="1"/>
    <row r="14" spans="1:1" ht="14.25" customHeight="1"/>
    <row r="15" spans="1:1" ht="14.25" customHeight="1"/>
    <row r="16" spans="1:1"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5F5810CEAEF374996551B49719E1906" ma:contentTypeVersion="12" ma:contentTypeDescription="Crear nuevo documento." ma:contentTypeScope="" ma:versionID="ba0d994bbead48c14c17b4d260512544">
  <xsd:schema xmlns:xsd="http://www.w3.org/2001/XMLSchema" xmlns:xs="http://www.w3.org/2001/XMLSchema" xmlns:p="http://schemas.microsoft.com/office/2006/metadata/properties" xmlns:ns2="96c0c642-d335-4e98-a2fa-b507c8f6d8cf" xmlns:ns3="583b166e-5166-47de-b80a-19987c867895" targetNamespace="http://schemas.microsoft.com/office/2006/metadata/properties" ma:root="true" ma:fieldsID="11de3cf6584ca0d17b2a71e101000773" ns2:_="" ns3:_="">
    <xsd:import namespace="96c0c642-d335-4e98-a2fa-b507c8f6d8cf"/>
    <xsd:import namespace="583b166e-5166-47de-b80a-19987c86789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c0c642-d335-4e98-a2fa-b507c8f6d8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3b166e-5166-47de-b80a-19987c867895"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7443029-4B13-458E-A8C7-00CEB458C638}"/>
</file>

<file path=customXml/itemProps2.xml><?xml version="1.0" encoding="utf-8"?>
<ds:datastoreItem xmlns:ds="http://schemas.openxmlformats.org/officeDocument/2006/customXml" ds:itemID="{A70C9488-227B-434A-900F-779AE12EA24F}">
  <ds:schemaRefs>
    <ds:schemaRef ds:uri="http://schemas.microsoft.com/sharepoint/v3/contenttype/forms"/>
  </ds:schemaRefs>
</ds:datastoreItem>
</file>

<file path=customXml/itemProps3.xml><?xml version="1.0" encoding="utf-8"?>
<ds:datastoreItem xmlns:ds="http://schemas.openxmlformats.org/officeDocument/2006/customXml" ds:itemID="{645C1297-5961-4B17-A73C-EBFA6B3CED72}">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90</vt:i4>
      </vt:variant>
    </vt:vector>
  </HeadingPairs>
  <TitlesOfParts>
    <vt:vector size="90" baseType="lpstr">
      <vt:lpstr>Índice</vt:lpstr>
      <vt:lpstr>Glosario Acrónimos</vt:lpstr>
      <vt:lpstr>Glosario Términos</vt:lpstr>
      <vt:lpstr>Glosario Normativa aplicable</vt:lpstr>
      <vt:lpstr>Aplicación paso a paso</vt:lpstr>
      <vt:lpstr>Mitigación CC</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4.1.</vt:lpstr>
      <vt:lpstr>4.2.</vt:lpstr>
      <vt:lpstr>4.3.</vt:lpstr>
      <vt:lpstr>4.4.</vt:lpstr>
      <vt:lpstr>4.5.</vt:lpstr>
      <vt:lpstr>4.6.</vt:lpstr>
      <vt:lpstr>4.7.</vt:lpstr>
      <vt:lpstr>4.8.</vt:lpstr>
      <vt:lpstr>4.9.</vt:lpstr>
      <vt:lpstr>4.10.</vt:lpstr>
      <vt:lpstr>4.11.</vt:lpstr>
      <vt:lpstr>4.12.</vt:lpstr>
      <vt:lpstr>4.13.</vt:lpstr>
      <vt:lpstr>4.14.</vt:lpstr>
      <vt:lpstr>4.15.</vt:lpstr>
      <vt:lpstr>4.16.</vt:lpstr>
      <vt:lpstr>4.17.</vt:lpstr>
      <vt:lpstr>4.18.</vt:lpstr>
      <vt:lpstr>4.19.</vt:lpstr>
      <vt:lpstr>4.20.</vt:lpstr>
      <vt:lpstr>4.21.</vt:lpstr>
      <vt:lpstr>4.22.</vt:lpstr>
      <vt:lpstr>4.23.</vt:lpstr>
      <vt:lpstr>4.24.</vt:lpstr>
      <vt:lpstr>4.25.</vt:lpstr>
      <vt:lpstr>5.1.</vt:lpstr>
      <vt:lpstr>5.2.</vt:lpstr>
      <vt:lpstr>5.3.</vt:lpstr>
      <vt:lpstr>5.4.</vt:lpstr>
      <vt:lpstr>5.5.</vt:lpstr>
      <vt:lpstr>5.6.</vt:lpstr>
      <vt:lpstr>5.7.</vt:lpstr>
      <vt:lpstr>5.8.</vt:lpstr>
      <vt:lpstr>5.9.</vt:lpstr>
      <vt:lpstr>5.10.</vt:lpstr>
      <vt:lpstr>5.11.</vt:lpstr>
      <vt:lpstr>5.12.</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6.17.</vt:lpstr>
      <vt:lpstr>7.1.</vt:lpstr>
      <vt:lpstr>7.2.</vt:lpstr>
      <vt:lpstr>7.3.</vt:lpstr>
      <vt:lpstr>7.4</vt:lpstr>
      <vt:lpstr>7.5.</vt:lpstr>
      <vt:lpstr>7.6.</vt:lpstr>
      <vt:lpstr>7.7.</vt:lpstr>
      <vt:lpstr>8.1.</vt:lpstr>
      <vt:lpstr>8.2.</vt:lpstr>
      <vt:lpstr>9.1.</vt:lpstr>
      <vt:lpstr>9.2.</vt:lpstr>
      <vt:lpstr>9.3.</vt:lpstr>
      <vt:lpstr>Respuesta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Itxaso Larrinaga</dc:creator>
  <cp:lastModifiedBy>Iñigo Aizpuru</cp:lastModifiedBy>
  <dcterms:created xsi:type="dcterms:W3CDTF">2021-11-05T11:36:55Z</dcterms:created>
  <dcterms:modified xsi:type="dcterms:W3CDTF">2022-04-28T10:57:53Z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0x010100F5F5810CEAEF374996551B49719E1906</vt:lpwstr>
  </property>
</Properties>
</file>